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Zenek\Desktop\"/>
    </mc:Choice>
  </mc:AlternateContent>
  <xr:revisionPtr revIDLastSave="0" documentId="13_ncr:1_{B36BB308-A062-43E3-8CB5-BF9749A2CB10}" xr6:coauthVersionLast="45" xr6:coauthVersionMax="45" xr10:uidLastSave="{00000000-0000-0000-0000-000000000000}"/>
  <bookViews>
    <workbookView xWindow="5475" yWindow="480" windowWidth="18330" windowHeight="13065" tabRatio="823" firstSheet="1" activeTab="8" xr2:uid="{2DFE292F-DD43-42E3-AAA1-1654360CDBA7}"/>
  </bookViews>
  <sheets>
    <sheet name="P1 Żytnik" sheetId="1" r:id="rId1"/>
    <sheet name="P2 Krąg" sheetId="2" r:id="rId2"/>
    <sheet name="P3 Buszyno" sheetId="3" r:id="rId3"/>
    <sheet name="P5 Wieleń" sheetId="5" r:id="rId4"/>
    <sheet name="P10 Warblewo" sheetId="9" r:id="rId5"/>
    <sheet name="P11 Rzeczyca" sheetId="10" r:id="rId6"/>
    <sheet name="P13 Wierzchlas" sheetId="12" r:id="rId7"/>
    <sheet name="P14 Żydowo" sheetId="13" r:id="rId8"/>
    <sheet name="P17 Rozdrabnianie" sheetId="16" r:id="rId9"/>
  </sheets>
  <definedNames>
    <definedName name="_xlnm._FilterDatabase" localSheetId="0" hidden="1">'P1 Żytnik'!$A$24:$N$174</definedName>
    <definedName name="_xlnm._FilterDatabase" localSheetId="4" hidden="1">'P10 Warblewo'!$A$24:$N$174</definedName>
    <definedName name="_xlnm._FilterDatabase" localSheetId="5" hidden="1">'P11 Rzeczyca'!$A$24:$N$174</definedName>
    <definedName name="_xlnm._FilterDatabase" localSheetId="6" hidden="1">'P13 Wierzchlas'!$A$24:$N$174</definedName>
    <definedName name="_xlnm._FilterDatabase" localSheetId="7" hidden="1">'P14 Żydowo'!$A$24:$N$174</definedName>
    <definedName name="_xlnm._FilterDatabase" localSheetId="1" hidden="1">'P2 Krąg'!$A$24:$N$174</definedName>
    <definedName name="_xlnm._FilterDatabase" localSheetId="2" hidden="1">'P3 Buszyno'!$A$24:$N$174</definedName>
    <definedName name="_xlnm._FilterDatabase" localSheetId="3" hidden="1">'P5 Wieleń'!$A$24:$N$174</definedName>
    <definedName name="_xlnm.Print_Area" localSheetId="0">'P1 Żytnik'!$A$1:$J$178</definedName>
    <definedName name="_xlnm.Print_Area" localSheetId="4">'P10 Warblewo'!$A$1:$J$178</definedName>
    <definedName name="_xlnm.Print_Area" localSheetId="5">'P11 Rzeczyca'!$A$1:$J$178</definedName>
    <definedName name="_xlnm.Print_Area" localSheetId="6">'P13 Wierzchlas'!$A$1:$J$178</definedName>
    <definedName name="_xlnm.Print_Area" localSheetId="7">'P14 Żydowo'!$A$1:$J$178</definedName>
    <definedName name="_xlnm.Print_Area" localSheetId="1">'P2 Krąg'!$A$1:$J$178</definedName>
    <definedName name="_xlnm.Print_Area" localSheetId="2">'P3 Buszyno'!$A$1:$J$178</definedName>
    <definedName name="_xlnm.Print_Area" localSheetId="3">'P5 Wieleń'!$A$1:$J$178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16" l="1"/>
  <c r="J27" i="16" s="1"/>
  <c r="J29" i="16" s="1"/>
  <c r="J28" i="16" l="1"/>
  <c r="J31" i="16" s="1"/>
  <c r="E147" i="13" l="1"/>
  <c r="E146" i="13"/>
  <c r="E145" i="13"/>
  <c r="E147" i="12"/>
  <c r="E146" i="12"/>
  <c r="E145" i="12"/>
  <c r="E147" i="10"/>
  <c r="E146" i="10"/>
  <c r="E145" i="10"/>
  <c r="E147" i="9"/>
  <c r="E146" i="9"/>
  <c r="E145" i="9"/>
  <c r="E147" i="5"/>
  <c r="E146" i="5"/>
  <c r="E145" i="5"/>
  <c r="E147" i="3"/>
  <c r="E146" i="3"/>
  <c r="E145" i="3"/>
  <c r="E147" i="2"/>
  <c r="E146" i="2"/>
  <c r="E145" i="2"/>
  <c r="E147" i="1"/>
  <c r="E146" i="1"/>
  <c r="E145" i="1"/>
  <c r="F145" i="13" l="1"/>
  <c r="H145" i="13" s="1"/>
  <c r="J145" i="13" s="1"/>
  <c r="F145" i="12"/>
  <c r="H145" i="12" s="1"/>
  <c r="J145" i="12" s="1"/>
  <c r="F145" i="10"/>
  <c r="H145" i="10" s="1"/>
  <c r="J145" i="10" s="1"/>
  <c r="F145" i="9"/>
  <c r="H145" i="9" s="1"/>
  <c r="J145" i="9" s="1"/>
  <c r="F145" i="5"/>
  <c r="H145" i="5" s="1"/>
  <c r="J145" i="5" s="1"/>
  <c r="F145" i="3"/>
  <c r="H145" i="3" s="1"/>
  <c r="J145" i="3" s="1"/>
  <c r="F145" i="2"/>
  <c r="H145" i="2" s="1"/>
  <c r="J145" i="2" s="1"/>
  <c r="F145" i="1"/>
  <c r="H110" i="5"/>
  <c r="H110" i="9"/>
  <c r="H110" i="10"/>
  <c r="H110" i="12"/>
  <c r="H110" i="13"/>
  <c r="H110" i="3"/>
  <c r="H110" i="2"/>
  <c r="H110" i="1"/>
  <c r="G163" i="13"/>
  <c r="H163" i="13" s="1"/>
  <c r="G159" i="13"/>
  <c r="H159" i="13" s="1"/>
  <c r="G155" i="13"/>
  <c r="H155" i="13" s="1"/>
  <c r="G154" i="13"/>
  <c r="H154" i="13" s="1"/>
  <c r="G121" i="13"/>
  <c r="H121" i="13" s="1"/>
  <c r="G118" i="13"/>
  <c r="H118" i="13" s="1"/>
  <c r="G113" i="13"/>
  <c r="H113" i="13" s="1"/>
  <c r="G107" i="13"/>
  <c r="H107" i="13" s="1"/>
  <c r="G104" i="13"/>
  <c r="H104" i="13" s="1"/>
  <c r="G57" i="13"/>
  <c r="H57" i="13" s="1"/>
  <c r="G45" i="13"/>
  <c r="H45" i="13" s="1"/>
  <c r="G44" i="13"/>
  <c r="H44" i="13" s="1"/>
  <c r="G43" i="13"/>
  <c r="H43" i="13" s="1"/>
  <c r="G42" i="13"/>
  <c r="H42" i="13" s="1"/>
  <c r="G165" i="13"/>
  <c r="H165" i="13" s="1"/>
  <c r="G162" i="13"/>
  <c r="H162" i="13" s="1"/>
  <c r="G158" i="13"/>
  <c r="H158" i="13" s="1"/>
  <c r="G153" i="13"/>
  <c r="H153" i="13" s="1"/>
  <c r="G152" i="13"/>
  <c r="H152" i="13" s="1"/>
  <c r="G120" i="13"/>
  <c r="H120" i="13" s="1"/>
  <c r="G119" i="13"/>
  <c r="H119" i="13" s="1"/>
  <c r="G112" i="13"/>
  <c r="H112" i="13" s="1"/>
  <c r="G111" i="13"/>
  <c r="H111" i="13" s="1"/>
  <c r="G108" i="13"/>
  <c r="H108" i="13" s="1"/>
  <c r="G106" i="13"/>
  <c r="H106" i="13" s="1"/>
  <c r="G105" i="13"/>
  <c r="H105" i="13" s="1"/>
  <c r="G102" i="13"/>
  <c r="H102" i="13" s="1"/>
  <c r="G101" i="13"/>
  <c r="H101" i="13" s="1"/>
  <c r="G100" i="13"/>
  <c r="H100" i="13" s="1"/>
  <c r="G99" i="13"/>
  <c r="H99" i="13" s="1"/>
  <c r="G97" i="13"/>
  <c r="H97" i="13" s="1"/>
  <c r="G96" i="13"/>
  <c r="H96" i="13" s="1"/>
  <c r="G94" i="13"/>
  <c r="H94" i="13" s="1"/>
  <c r="G93" i="13"/>
  <c r="H93" i="13" s="1"/>
  <c r="G92" i="13"/>
  <c r="H92" i="13" s="1"/>
  <c r="G91" i="13"/>
  <c r="H91" i="13" s="1"/>
  <c r="G90" i="13"/>
  <c r="H90" i="13" s="1"/>
  <c r="G89" i="13"/>
  <c r="H89" i="13" s="1"/>
  <c r="G88" i="13"/>
  <c r="H88" i="13" s="1"/>
  <c r="G87" i="13"/>
  <c r="H87" i="13" s="1"/>
  <c r="G85" i="13"/>
  <c r="H85" i="13" s="1"/>
  <c r="G84" i="13"/>
  <c r="H84" i="13" s="1"/>
  <c r="G80" i="13"/>
  <c r="H80" i="13" s="1"/>
  <c r="G79" i="13"/>
  <c r="H79" i="13" s="1"/>
  <c r="G78" i="13"/>
  <c r="H78" i="13" s="1"/>
  <c r="G77" i="13"/>
  <c r="H77" i="13" s="1"/>
  <c r="G76" i="13"/>
  <c r="H76" i="13" s="1"/>
  <c r="G73" i="13"/>
  <c r="H73" i="13" s="1"/>
  <c r="G72" i="13"/>
  <c r="H72" i="13" s="1"/>
  <c r="G71" i="13"/>
  <c r="H71" i="13" s="1"/>
  <c r="G70" i="13"/>
  <c r="H70" i="13" s="1"/>
  <c r="G69" i="13"/>
  <c r="H69" i="13" s="1"/>
  <c r="G68" i="13"/>
  <c r="H68" i="13" s="1"/>
  <c r="G66" i="13"/>
  <c r="H66" i="13" s="1"/>
  <c r="G65" i="13"/>
  <c r="H65" i="13" s="1"/>
  <c r="G64" i="13"/>
  <c r="H64" i="13" s="1"/>
  <c r="G63" i="13"/>
  <c r="H63" i="13" s="1"/>
  <c r="G62" i="13"/>
  <c r="H62" i="13" s="1"/>
  <c r="G61" i="13"/>
  <c r="H61" i="13" s="1"/>
  <c r="G60" i="13"/>
  <c r="H60" i="13" s="1"/>
  <c r="G58" i="13"/>
  <c r="H58" i="13" s="1"/>
  <c r="G56" i="13"/>
  <c r="H56" i="13" s="1"/>
  <c r="G55" i="13"/>
  <c r="H55" i="13" s="1"/>
  <c r="G54" i="13"/>
  <c r="H54" i="13" s="1"/>
  <c r="G53" i="13"/>
  <c r="H53" i="13" s="1"/>
  <c r="G52" i="13"/>
  <c r="H52" i="13" s="1"/>
  <c r="G51" i="13"/>
  <c r="H51" i="13" s="1"/>
  <c r="G50" i="13"/>
  <c r="H50" i="13" s="1"/>
  <c r="G49" i="13"/>
  <c r="H49" i="13" s="1"/>
  <c r="G48" i="13"/>
  <c r="H48" i="13" s="1"/>
  <c r="G47" i="13"/>
  <c r="H47" i="13" s="1"/>
  <c r="G41" i="13"/>
  <c r="H41" i="13" s="1"/>
  <c r="G40" i="13"/>
  <c r="H40" i="13" s="1"/>
  <c r="G39" i="13"/>
  <c r="H39" i="13" s="1"/>
  <c r="G38" i="13"/>
  <c r="H38" i="13" s="1"/>
  <c r="G36" i="13"/>
  <c r="H36" i="13" s="1"/>
  <c r="G35" i="13"/>
  <c r="H35" i="13" s="1"/>
  <c r="G34" i="13"/>
  <c r="H34" i="13" s="1"/>
  <c r="G33" i="13"/>
  <c r="H33" i="13" s="1"/>
  <c r="G32" i="13"/>
  <c r="H32" i="13" s="1"/>
  <c r="G31" i="13"/>
  <c r="H31" i="13" s="1"/>
  <c r="G30" i="13"/>
  <c r="H30" i="13" s="1"/>
  <c r="G29" i="13"/>
  <c r="H29" i="13" s="1"/>
  <c r="G28" i="13"/>
  <c r="H28" i="13" s="1"/>
  <c r="G27" i="13"/>
  <c r="H27" i="13" s="1"/>
  <c r="H149" i="13"/>
  <c r="H150" i="13"/>
  <c r="G163" i="12"/>
  <c r="H163" i="12" s="1"/>
  <c r="G159" i="12"/>
  <c r="H159" i="12" s="1"/>
  <c r="G155" i="12"/>
  <c r="H155" i="12" s="1"/>
  <c r="G154" i="12"/>
  <c r="H154" i="12" s="1"/>
  <c r="G121" i="12"/>
  <c r="H121" i="12" s="1"/>
  <c r="G118" i="12"/>
  <c r="H118" i="12" s="1"/>
  <c r="G113" i="12"/>
  <c r="H113" i="12" s="1"/>
  <c r="G107" i="12"/>
  <c r="H107" i="12" s="1"/>
  <c r="G104" i="12"/>
  <c r="H104" i="12" s="1"/>
  <c r="G57" i="12"/>
  <c r="H57" i="12" s="1"/>
  <c r="G45" i="12"/>
  <c r="H45" i="12" s="1"/>
  <c r="G44" i="12"/>
  <c r="H44" i="12" s="1"/>
  <c r="G43" i="12"/>
  <c r="H43" i="12" s="1"/>
  <c r="G42" i="12"/>
  <c r="H42" i="12" s="1"/>
  <c r="G165" i="12"/>
  <c r="H165" i="12" s="1"/>
  <c r="G162" i="12"/>
  <c r="H162" i="12" s="1"/>
  <c r="G158" i="12"/>
  <c r="H158" i="12" s="1"/>
  <c r="G153" i="12"/>
  <c r="H153" i="12" s="1"/>
  <c r="G152" i="12"/>
  <c r="H152" i="12" s="1"/>
  <c r="G120" i="12"/>
  <c r="H120" i="12" s="1"/>
  <c r="G119" i="12"/>
  <c r="H119" i="12" s="1"/>
  <c r="G112" i="12"/>
  <c r="H112" i="12" s="1"/>
  <c r="G111" i="12"/>
  <c r="H111" i="12" s="1"/>
  <c r="G108" i="12"/>
  <c r="H108" i="12" s="1"/>
  <c r="G106" i="12"/>
  <c r="H106" i="12" s="1"/>
  <c r="G105" i="12"/>
  <c r="H105" i="12" s="1"/>
  <c r="G102" i="12"/>
  <c r="H102" i="12" s="1"/>
  <c r="G101" i="12"/>
  <c r="H101" i="12" s="1"/>
  <c r="G100" i="12"/>
  <c r="H100" i="12" s="1"/>
  <c r="G99" i="12"/>
  <c r="H99" i="12" s="1"/>
  <c r="G97" i="12"/>
  <c r="H97" i="12" s="1"/>
  <c r="G96" i="12"/>
  <c r="H96" i="12" s="1"/>
  <c r="G94" i="12"/>
  <c r="H94" i="12" s="1"/>
  <c r="G93" i="12"/>
  <c r="H93" i="12" s="1"/>
  <c r="G92" i="12"/>
  <c r="H92" i="12" s="1"/>
  <c r="G91" i="12"/>
  <c r="H91" i="12" s="1"/>
  <c r="G90" i="12"/>
  <c r="H90" i="12" s="1"/>
  <c r="G89" i="12"/>
  <c r="H89" i="12" s="1"/>
  <c r="G88" i="12"/>
  <c r="H88" i="12" s="1"/>
  <c r="G87" i="12"/>
  <c r="H87" i="12" s="1"/>
  <c r="G85" i="12"/>
  <c r="H85" i="12" s="1"/>
  <c r="G84" i="12"/>
  <c r="H84" i="12" s="1"/>
  <c r="G80" i="12"/>
  <c r="H80" i="12" s="1"/>
  <c r="G79" i="12"/>
  <c r="H79" i="12" s="1"/>
  <c r="G78" i="12"/>
  <c r="H78" i="12" s="1"/>
  <c r="G77" i="12"/>
  <c r="H77" i="12" s="1"/>
  <c r="G76" i="12"/>
  <c r="H76" i="12" s="1"/>
  <c r="G73" i="12"/>
  <c r="H73" i="12" s="1"/>
  <c r="G72" i="12"/>
  <c r="H72" i="12" s="1"/>
  <c r="G71" i="12"/>
  <c r="H71" i="12" s="1"/>
  <c r="G70" i="12"/>
  <c r="H70" i="12" s="1"/>
  <c r="G69" i="12"/>
  <c r="H69" i="12" s="1"/>
  <c r="G68" i="12"/>
  <c r="H68" i="12" s="1"/>
  <c r="G66" i="12"/>
  <c r="H66" i="12" s="1"/>
  <c r="G65" i="12"/>
  <c r="H65" i="12" s="1"/>
  <c r="G64" i="12"/>
  <c r="H64" i="12" s="1"/>
  <c r="G63" i="12"/>
  <c r="H63" i="12" s="1"/>
  <c r="G62" i="12"/>
  <c r="H62" i="12" s="1"/>
  <c r="G61" i="12"/>
  <c r="H61" i="12" s="1"/>
  <c r="G60" i="12"/>
  <c r="H60" i="12" s="1"/>
  <c r="G58" i="12"/>
  <c r="H58" i="12" s="1"/>
  <c r="G56" i="12"/>
  <c r="H56" i="12" s="1"/>
  <c r="G55" i="12"/>
  <c r="H55" i="12" s="1"/>
  <c r="G54" i="12"/>
  <c r="H54" i="12" s="1"/>
  <c r="G53" i="12"/>
  <c r="H53" i="12" s="1"/>
  <c r="G52" i="12"/>
  <c r="H52" i="12" s="1"/>
  <c r="G51" i="12"/>
  <c r="H51" i="12" s="1"/>
  <c r="G50" i="12"/>
  <c r="H50" i="12" s="1"/>
  <c r="G49" i="12"/>
  <c r="H49" i="12" s="1"/>
  <c r="G48" i="12"/>
  <c r="H48" i="12" s="1"/>
  <c r="G47" i="12"/>
  <c r="H47" i="12" s="1"/>
  <c r="G41" i="12"/>
  <c r="H41" i="12" s="1"/>
  <c r="G40" i="12"/>
  <c r="H40" i="12" s="1"/>
  <c r="G39" i="12"/>
  <c r="H39" i="12" s="1"/>
  <c r="G38" i="12"/>
  <c r="H38" i="12" s="1"/>
  <c r="G36" i="12"/>
  <c r="H36" i="12" s="1"/>
  <c r="G35" i="12"/>
  <c r="H35" i="12" s="1"/>
  <c r="G34" i="12"/>
  <c r="H34" i="12" s="1"/>
  <c r="G33" i="12"/>
  <c r="H33" i="12" s="1"/>
  <c r="G32" i="12"/>
  <c r="H32" i="12" s="1"/>
  <c r="G31" i="12"/>
  <c r="H31" i="12" s="1"/>
  <c r="G30" i="12"/>
  <c r="H30" i="12" s="1"/>
  <c r="G29" i="12"/>
  <c r="H29" i="12" s="1"/>
  <c r="G28" i="12"/>
  <c r="H28" i="12" s="1"/>
  <c r="G27" i="12"/>
  <c r="H27" i="12" s="1"/>
  <c r="H149" i="12"/>
  <c r="H150" i="12"/>
  <c r="G163" i="10"/>
  <c r="H163" i="10" s="1"/>
  <c r="G159" i="10"/>
  <c r="H159" i="10" s="1"/>
  <c r="G155" i="10"/>
  <c r="H155" i="10" s="1"/>
  <c r="G154" i="10"/>
  <c r="H154" i="10" s="1"/>
  <c r="G121" i="10"/>
  <c r="H121" i="10" s="1"/>
  <c r="G118" i="10"/>
  <c r="H118" i="10" s="1"/>
  <c r="G113" i="10"/>
  <c r="H113" i="10" s="1"/>
  <c r="G107" i="10"/>
  <c r="H107" i="10" s="1"/>
  <c r="G104" i="10"/>
  <c r="H104" i="10" s="1"/>
  <c r="G57" i="10"/>
  <c r="H57" i="10" s="1"/>
  <c r="G45" i="10"/>
  <c r="H45" i="10" s="1"/>
  <c r="G44" i="10"/>
  <c r="H44" i="10" s="1"/>
  <c r="G43" i="10"/>
  <c r="H43" i="10" s="1"/>
  <c r="G42" i="10"/>
  <c r="H42" i="10" s="1"/>
  <c r="G165" i="10"/>
  <c r="H165" i="10" s="1"/>
  <c r="G162" i="10"/>
  <c r="H162" i="10" s="1"/>
  <c r="G158" i="10"/>
  <c r="H158" i="10" s="1"/>
  <c r="G153" i="10"/>
  <c r="H153" i="10" s="1"/>
  <c r="G152" i="10"/>
  <c r="H152" i="10" s="1"/>
  <c r="G120" i="10"/>
  <c r="H120" i="10" s="1"/>
  <c r="G119" i="10"/>
  <c r="H119" i="10" s="1"/>
  <c r="G112" i="10"/>
  <c r="H112" i="10" s="1"/>
  <c r="G111" i="10"/>
  <c r="H111" i="10" s="1"/>
  <c r="G108" i="10"/>
  <c r="H108" i="10" s="1"/>
  <c r="G106" i="10"/>
  <c r="H106" i="10" s="1"/>
  <c r="G105" i="10"/>
  <c r="H105" i="10" s="1"/>
  <c r="G102" i="10"/>
  <c r="H102" i="10" s="1"/>
  <c r="G101" i="10"/>
  <c r="H101" i="10" s="1"/>
  <c r="G100" i="10"/>
  <c r="H100" i="10" s="1"/>
  <c r="G99" i="10"/>
  <c r="H99" i="10" s="1"/>
  <c r="G97" i="10"/>
  <c r="H97" i="10" s="1"/>
  <c r="G96" i="10"/>
  <c r="H96" i="10" s="1"/>
  <c r="G94" i="10"/>
  <c r="H94" i="10" s="1"/>
  <c r="G93" i="10"/>
  <c r="H93" i="10" s="1"/>
  <c r="G92" i="10"/>
  <c r="H92" i="10" s="1"/>
  <c r="G91" i="10"/>
  <c r="H91" i="10" s="1"/>
  <c r="G90" i="10"/>
  <c r="H90" i="10" s="1"/>
  <c r="G89" i="10"/>
  <c r="H89" i="10" s="1"/>
  <c r="G88" i="10"/>
  <c r="H88" i="10" s="1"/>
  <c r="G87" i="10"/>
  <c r="H87" i="10" s="1"/>
  <c r="G85" i="10"/>
  <c r="H85" i="10" s="1"/>
  <c r="G84" i="10"/>
  <c r="H84" i="10" s="1"/>
  <c r="G80" i="10"/>
  <c r="H80" i="10" s="1"/>
  <c r="G79" i="10"/>
  <c r="H79" i="10" s="1"/>
  <c r="G78" i="10"/>
  <c r="H78" i="10" s="1"/>
  <c r="G77" i="10"/>
  <c r="H77" i="10" s="1"/>
  <c r="G76" i="10"/>
  <c r="H76" i="10" s="1"/>
  <c r="G73" i="10"/>
  <c r="H73" i="10" s="1"/>
  <c r="G72" i="10"/>
  <c r="H72" i="10" s="1"/>
  <c r="G71" i="10"/>
  <c r="H71" i="10" s="1"/>
  <c r="G70" i="10"/>
  <c r="H70" i="10" s="1"/>
  <c r="G69" i="10"/>
  <c r="H69" i="10" s="1"/>
  <c r="G68" i="10"/>
  <c r="H68" i="10" s="1"/>
  <c r="G66" i="10"/>
  <c r="H66" i="10" s="1"/>
  <c r="G65" i="10"/>
  <c r="H65" i="10" s="1"/>
  <c r="G64" i="10"/>
  <c r="H64" i="10" s="1"/>
  <c r="G63" i="10"/>
  <c r="H63" i="10" s="1"/>
  <c r="G62" i="10"/>
  <c r="H62" i="10" s="1"/>
  <c r="G61" i="10"/>
  <c r="H61" i="10" s="1"/>
  <c r="G60" i="10"/>
  <c r="H60" i="10" s="1"/>
  <c r="G58" i="10"/>
  <c r="H58" i="10" s="1"/>
  <c r="G56" i="10"/>
  <c r="H56" i="10" s="1"/>
  <c r="G55" i="10"/>
  <c r="H55" i="10" s="1"/>
  <c r="G54" i="10"/>
  <c r="H54" i="10" s="1"/>
  <c r="G53" i="10"/>
  <c r="H53" i="10" s="1"/>
  <c r="G52" i="10"/>
  <c r="H52" i="10" s="1"/>
  <c r="G51" i="10"/>
  <c r="H51" i="10" s="1"/>
  <c r="G50" i="10"/>
  <c r="H50" i="10" s="1"/>
  <c r="G49" i="10"/>
  <c r="H49" i="10" s="1"/>
  <c r="G48" i="10"/>
  <c r="H48" i="10" s="1"/>
  <c r="G47" i="10"/>
  <c r="H47" i="10" s="1"/>
  <c r="G41" i="10"/>
  <c r="H41" i="10" s="1"/>
  <c r="G40" i="10"/>
  <c r="H40" i="10" s="1"/>
  <c r="G39" i="10"/>
  <c r="H39" i="10" s="1"/>
  <c r="G38" i="10"/>
  <c r="H38" i="10" s="1"/>
  <c r="G36" i="10"/>
  <c r="H36" i="10" s="1"/>
  <c r="G35" i="10"/>
  <c r="H35" i="10" s="1"/>
  <c r="G34" i="10"/>
  <c r="H34" i="10" s="1"/>
  <c r="G33" i="10"/>
  <c r="H33" i="10" s="1"/>
  <c r="G32" i="10"/>
  <c r="H32" i="10" s="1"/>
  <c r="G31" i="10"/>
  <c r="H31" i="10" s="1"/>
  <c r="G30" i="10"/>
  <c r="H30" i="10" s="1"/>
  <c r="G29" i="10"/>
  <c r="H29" i="10" s="1"/>
  <c r="G28" i="10"/>
  <c r="H28" i="10" s="1"/>
  <c r="G27" i="10"/>
  <c r="H27" i="10" s="1"/>
  <c r="H149" i="10"/>
  <c r="H150" i="10"/>
  <c r="G163" i="9"/>
  <c r="H163" i="9" s="1"/>
  <c r="G159" i="9"/>
  <c r="H159" i="9" s="1"/>
  <c r="G155" i="9"/>
  <c r="H155" i="9" s="1"/>
  <c r="G154" i="9"/>
  <c r="H154" i="9" s="1"/>
  <c r="G121" i="9"/>
  <c r="H121" i="9" s="1"/>
  <c r="G118" i="9"/>
  <c r="H118" i="9" s="1"/>
  <c r="G113" i="9"/>
  <c r="H113" i="9" s="1"/>
  <c r="G107" i="9"/>
  <c r="H107" i="9" s="1"/>
  <c r="G104" i="9"/>
  <c r="H104" i="9" s="1"/>
  <c r="G57" i="9"/>
  <c r="H57" i="9" s="1"/>
  <c r="G45" i="9"/>
  <c r="H45" i="9" s="1"/>
  <c r="G44" i="9"/>
  <c r="H44" i="9" s="1"/>
  <c r="G43" i="9"/>
  <c r="H43" i="9" s="1"/>
  <c r="G42" i="9"/>
  <c r="H42" i="9" s="1"/>
  <c r="G165" i="9"/>
  <c r="H165" i="9" s="1"/>
  <c r="G162" i="9"/>
  <c r="H162" i="9" s="1"/>
  <c r="G158" i="9"/>
  <c r="H158" i="9" s="1"/>
  <c r="G153" i="9"/>
  <c r="H153" i="9" s="1"/>
  <c r="G152" i="9"/>
  <c r="H152" i="9" s="1"/>
  <c r="G120" i="9"/>
  <c r="H120" i="9" s="1"/>
  <c r="G119" i="9"/>
  <c r="H119" i="9" s="1"/>
  <c r="G112" i="9"/>
  <c r="H112" i="9" s="1"/>
  <c r="G111" i="9"/>
  <c r="H111" i="9" s="1"/>
  <c r="G108" i="9"/>
  <c r="H108" i="9" s="1"/>
  <c r="G106" i="9"/>
  <c r="H106" i="9" s="1"/>
  <c r="G105" i="9"/>
  <c r="H105" i="9" s="1"/>
  <c r="G102" i="9"/>
  <c r="H102" i="9" s="1"/>
  <c r="G101" i="9"/>
  <c r="H101" i="9" s="1"/>
  <c r="G100" i="9"/>
  <c r="H100" i="9" s="1"/>
  <c r="G99" i="9"/>
  <c r="H99" i="9" s="1"/>
  <c r="G97" i="9"/>
  <c r="H97" i="9" s="1"/>
  <c r="G96" i="9"/>
  <c r="H96" i="9" s="1"/>
  <c r="G94" i="9"/>
  <c r="H94" i="9" s="1"/>
  <c r="G93" i="9"/>
  <c r="H93" i="9" s="1"/>
  <c r="G92" i="9"/>
  <c r="H92" i="9" s="1"/>
  <c r="G91" i="9"/>
  <c r="H91" i="9" s="1"/>
  <c r="G90" i="9"/>
  <c r="H90" i="9" s="1"/>
  <c r="G89" i="9"/>
  <c r="H89" i="9" s="1"/>
  <c r="G88" i="9"/>
  <c r="H88" i="9" s="1"/>
  <c r="G87" i="9"/>
  <c r="H87" i="9" s="1"/>
  <c r="G85" i="9"/>
  <c r="H85" i="9" s="1"/>
  <c r="G84" i="9"/>
  <c r="H84" i="9" s="1"/>
  <c r="G80" i="9"/>
  <c r="H80" i="9" s="1"/>
  <c r="G79" i="9"/>
  <c r="H79" i="9" s="1"/>
  <c r="G78" i="9"/>
  <c r="H78" i="9" s="1"/>
  <c r="G77" i="9"/>
  <c r="H77" i="9" s="1"/>
  <c r="G76" i="9"/>
  <c r="H76" i="9" s="1"/>
  <c r="G73" i="9"/>
  <c r="H73" i="9" s="1"/>
  <c r="G72" i="9"/>
  <c r="H72" i="9" s="1"/>
  <c r="G71" i="9"/>
  <c r="H71" i="9" s="1"/>
  <c r="G70" i="9"/>
  <c r="H70" i="9" s="1"/>
  <c r="G69" i="9"/>
  <c r="H69" i="9" s="1"/>
  <c r="G68" i="9"/>
  <c r="H68" i="9" s="1"/>
  <c r="G66" i="9"/>
  <c r="H66" i="9" s="1"/>
  <c r="G65" i="9"/>
  <c r="H65" i="9" s="1"/>
  <c r="G64" i="9"/>
  <c r="H64" i="9" s="1"/>
  <c r="G63" i="9"/>
  <c r="H63" i="9" s="1"/>
  <c r="G62" i="9"/>
  <c r="H62" i="9" s="1"/>
  <c r="G61" i="9"/>
  <c r="H61" i="9" s="1"/>
  <c r="G60" i="9"/>
  <c r="H60" i="9" s="1"/>
  <c r="G58" i="9"/>
  <c r="H58" i="9" s="1"/>
  <c r="G56" i="9"/>
  <c r="H56" i="9" s="1"/>
  <c r="G55" i="9"/>
  <c r="H55" i="9" s="1"/>
  <c r="G54" i="9"/>
  <c r="H54" i="9" s="1"/>
  <c r="G53" i="9"/>
  <c r="H53" i="9" s="1"/>
  <c r="G52" i="9"/>
  <c r="H52" i="9" s="1"/>
  <c r="G51" i="9"/>
  <c r="H51" i="9" s="1"/>
  <c r="G50" i="9"/>
  <c r="H50" i="9" s="1"/>
  <c r="G49" i="9"/>
  <c r="H49" i="9" s="1"/>
  <c r="G48" i="9"/>
  <c r="H48" i="9" s="1"/>
  <c r="G47" i="9"/>
  <c r="H47" i="9" s="1"/>
  <c r="G41" i="9"/>
  <c r="H41" i="9" s="1"/>
  <c r="G40" i="9"/>
  <c r="H40" i="9" s="1"/>
  <c r="G39" i="9"/>
  <c r="H39" i="9" s="1"/>
  <c r="G38" i="9"/>
  <c r="H38" i="9" s="1"/>
  <c r="G36" i="9"/>
  <c r="H36" i="9" s="1"/>
  <c r="G35" i="9"/>
  <c r="H35" i="9" s="1"/>
  <c r="G34" i="9"/>
  <c r="H34" i="9" s="1"/>
  <c r="G33" i="9"/>
  <c r="H33" i="9" s="1"/>
  <c r="G32" i="9"/>
  <c r="H32" i="9" s="1"/>
  <c r="G31" i="9"/>
  <c r="H31" i="9" s="1"/>
  <c r="G30" i="9"/>
  <c r="H30" i="9" s="1"/>
  <c r="G29" i="9"/>
  <c r="H29" i="9" s="1"/>
  <c r="G28" i="9"/>
  <c r="H28" i="9" s="1"/>
  <c r="G27" i="9"/>
  <c r="H27" i="9" s="1"/>
  <c r="H149" i="9"/>
  <c r="H150" i="9"/>
  <c r="G163" i="5"/>
  <c r="H163" i="5" s="1"/>
  <c r="G159" i="5"/>
  <c r="H159" i="5" s="1"/>
  <c r="G155" i="5"/>
  <c r="H155" i="5" s="1"/>
  <c r="G154" i="5"/>
  <c r="H154" i="5" s="1"/>
  <c r="G121" i="5"/>
  <c r="H121" i="5" s="1"/>
  <c r="G118" i="5"/>
  <c r="H118" i="5" s="1"/>
  <c r="G113" i="5"/>
  <c r="H113" i="5" s="1"/>
  <c r="G107" i="5"/>
  <c r="H107" i="5" s="1"/>
  <c r="G104" i="5"/>
  <c r="H104" i="5" s="1"/>
  <c r="G57" i="5"/>
  <c r="H57" i="5" s="1"/>
  <c r="G45" i="5"/>
  <c r="H45" i="5" s="1"/>
  <c r="G44" i="5"/>
  <c r="H44" i="5" s="1"/>
  <c r="G43" i="5"/>
  <c r="H43" i="5" s="1"/>
  <c r="G42" i="5"/>
  <c r="H42" i="5" s="1"/>
  <c r="G165" i="5"/>
  <c r="H165" i="5" s="1"/>
  <c r="G162" i="5"/>
  <c r="H162" i="5" s="1"/>
  <c r="G158" i="5"/>
  <c r="H158" i="5" s="1"/>
  <c r="G153" i="5"/>
  <c r="H153" i="5" s="1"/>
  <c r="G152" i="5"/>
  <c r="H152" i="5" s="1"/>
  <c r="G120" i="5"/>
  <c r="H120" i="5" s="1"/>
  <c r="G119" i="5"/>
  <c r="H119" i="5" s="1"/>
  <c r="G112" i="5"/>
  <c r="H112" i="5" s="1"/>
  <c r="G111" i="5"/>
  <c r="H111" i="5" s="1"/>
  <c r="G108" i="5"/>
  <c r="H108" i="5" s="1"/>
  <c r="G106" i="5"/>
  <c r="H106" i="5" s="1"/>
  <c r="G105" i="5"/>
  <c r="H105" i="5" s="1"/>
  <c r="G102" i="5"/>
  <c r="H102" i="5" s="1"/>
  <c r="G101" i="5"/>
  <c r="H101" i="5" s="1"/>
  <c r="G100" i="5"/>
  <c r="H100" i="5" s="1"/>
  <c r="G99" i="5"/>
  <c r="H99" i="5" s="1"/>
  <c r="G97" i="5"/>
  <c r="H97" i="5" s="1"/>
  <c r="G96" i="5"/>
  <c r="H96" i="5" s="1"/>
  <c r="G94" i="5"/>
  <c r="H94" i="5" s="1"/>
  <c r="G93" i="5"/>
  <c r="H93" i="5" s="1"/>
  <c r="G92" i="5"/>
  <c r="H92" i="5" s="1"/>
  <c r="G91" i="5"/>
  <c r="H91" i="5" s="1"/>
  <c r="G90" i="5"/>
  <c r="H90" i="5" s="1"/>
  <c r="G89" i="5"/>
  <c r="H89" i="5" s="1"/>
  <c r="G88" i="5"/>
  <c r="H88" i="5" s="1"/>
  <c r="G87" i="5"/>
  <c r="H87" i="5" s="1"/>
  <c r="G85" i="5"/>
  <c r="H85" i="5" s="1"/>
  <c r="G84" i="5"/>
  <c r="H84" i="5" s="1"/>
  <c r="G80" i="5"/>
  <c r="H80" i="5" s="1"/>
  <c r="G79" i="5"/>
  <c r="H79" i="5" s="1"/>
  <c r="G78" i="5"/>
  <c r="H78" i="5" s="1"/>
  <c r="G77" i="5"/>
  <c r="H77" i="5" s="1"/>
  <c r="G76" i="5"/>
  <c r="H76" i="5" s="1"/>
  <c r="G73" i="5"/>
  <c r="H73" i="5" s="1"/>
  <c r="G72" i="5"/>
  <c r="H72" i="5" s="1"/>
  <c r="G71" i="5"/>
  <c r="H71" i="5" s="1"/>
  <c r="G70" i="5"/>
  <c r="H70" i="5" s="1"/>
  <c r="G69" i="5"/>
  <c r="H69" i="5" s="1"/>
  <c r="G68" i="5"/>
  <c r="H68" i="5" s="1"/>
  <c r="G66" i="5"/>
  <c r="H66" i="5" s="1"/>
  <c r="G65" i="5"/>
  <c r="H65" i="5" s="1"/>
  <c r="G64" i="5"/>
  <c r="H64" i="5" s="1"/>
  <c r="G63" i="5"/>
  <c r="H63" i="5" s="1"/>
  <c r="G62" i="5"/>
  <c r="H62" i="5" s="1"/>
  <c r="G61" i="5"/>
  <c r="H61" i="5" s="1"/>
  <c r="G60" i="5"/>
  <c r="H60" i="5" s="1"/>
  <c r="G58" i="5"/>
  <c r="H58" i="5" s="1"/>
  <c r="G56" i="5"/>
  <c r="H56" i="5" s="1"/>
  <c r="G55" i="5"/>
  <c r="H55" i="5" s="1"/>
  <c r="G54" i="5"/>
  <c r="H54" i="5" s="1"/>
  <c r="G53" i="5"/>
  <c r="H53" i="5" s="1"/>
  <c r="G52" i="5"/>
  <c r="H52" i="5" s="1"/>
  <c r="G51" i="5"/>
  <c r="H51" i="5" s="1"/>
  <c r="G50" i="5"/>
  <c r="H50" i="5" s="1"/>
  <c r="G49" i="5"/>
  <c r="H49" i="5" s="1"/>
  <c r="G48" i="5"/>
  <c r="H48" i="5" s="1"/>
  <c r="G47" i="5"/>
  <c r="H47" i="5" s="1"/>
  <c r="G41" i="5"/>
  <c r="H41" i="5" s="1"/>
  <c r="G40" i="5"/>
  <c r="H40" i="5" s="1"/>
  <c r="G39" i="5"/>
  <c r="H39" i="5" s="1"/>
  <c r="G38" i="5"/>
  <c r="H38" i="5" s="1"/>
  <c r="G36" i="5"/>
  <c r="H36" i="5" s="1"/>
  <c r="G35" i="5"/>
  <c r="H35" i="5" s="1"/>
  <c r="G34" i="5"/>
  <c r="H34" i="5" s="1"/>
  <c r="G33" i="5"/>
  <c r="H33" i="5" s="1"/>
  <c r="G32" i="5"/>
  <c r="H32" i="5" s="1"/>
  <c r="G31" i="5"/>
  <c r="H31" i="5" s="1"/>
  <c r="G30" i="5"/>
  <c r="H30" i="5" s="1"/>
  <c r="G29" i="5"/>
  <c r="H29" i="5" s="1"/>
  <c r="G28" i="5"/>
  <c r="H28" i="5" s="1"/>
  <c r="G27" i="5"/>
  <c r="H27" i="5" s="1"/>
  <c r="H149" i="5"/>
  <c r="H150" i="5"/>
  <c r="G163" i="3"/>
  <c r="H163" i="3" s="1"/>
  <c r="G159" i="3"/>
  <c r="H159" i="3" s="1"/>
  <c r="G155" i="3"/>
  <c r="H155" i="3" s="1"/>
  <c r="G154" i="3"/>
  <c r="H154" i="3" s="1"/>
  <c r="G121" i="3"/>
  <c r="H121" i="3" s="1"/>
  <c r="G118" i="3"/>
  <c r="H118" i="3" s="1"/>
  <c r="G113" i="3"/>
  <c r="H113" i="3" s="1"/>
  <c r="G107" i="3"/>
  <c r="H107" i="3" s="1"/>
  <c r="G104" i="3"/>
  <c r="H104" i="3" s="1"/>
  <c r="G57" i="3"/>
  <c r="H57" i="3" s="1"/>
  <c r="G45" i="3"/>
  <c r="H45" i="3" s="1"/>
  <c r="G44" i="3"/>
  <c r="H44" i="3" s="1"/>
  <c r="G43" i="3"/>
  <c r="H43" i="3" s="1"/>
  <c r="G42" i="3"/>
  <c r="H42" i="3" s="1"/>
  <c r="G165" i="3"/>
  <c r="H165" i="3" s="1"/>
  <c r="G162" i="3"/>
  <c r="H162" i="3" s="1"/>
  <c r="G158" i="3"/>
  <c r="H158" i="3" s="1"/>
  <c r="G153" i="3"/>
  <c r="H153" i="3" s="1"/>
  <c r="G152" i="3"/>
  <c r="H152" i="3" s="1"/>
  <c r="G120" i="3"/>
  <c r="H120" i="3" s="1"/>
  <c r="G119" i="3"/>
  <c r="H119" i="3" s="1"/>
  <c r="G112" i="3"/>
  <c r="H112" i="3" s="1"/>
  <c r="G111" i="3"/>
  <c r="H111" i="3" s="1"/>
  <c r="G108" i="3"/>
  <c r="H108" i="3" s="1"/>
  <c r="G106" i="3"/>
  <c r="H106" i="3" s="1"/>
  <c r="G105" i="3"/>
  <c r="H105" i="3" s="1"/>
  <c r="G102" i="3"/>
  <c r="H102" i="3" s="1"/>
  <c r="G101" i="3"/>
  <c r="H101" i="3" s="1"/>
  <c r="G100" i="3"/>
  <c r="H100" i="3" s="1"/>
  <c r="G99" i="3"/>
  <c r="H99" i="3" s="1"/>
  <c r="G97" i="3"/>
  <c r="H97" i="3" s="1"/>
  <c r="G96" i="3"/>
  <c r="H96" i="3" s="1"/>
  <c r="G94" i="3"/>
  <c r="H94" i="3" s="1"/>
  <c r="G93" i="3"/>
  <c r="H93" i="3" s="1"/>
  <c r="G92" i="3"/>
  <c r="H92" i="3" s="1"/>
  <c r="G91" i="3"/>
  <c r="H91" i="3" s="1"/>
  <c r="G90" i="3"/>
  <c r="H90" i="3" s="1"/>
  <c r="G89" i="3"/>
  <c r="H89" i="3" s="1"/>
  <c r="G88" i="3"/>
  <c r="H88" i="3" s="1"/>
  <c r="G87" i="3"/>
  <c r="H87" i="3" s="1"/>
  <c r="G85" i="3"/>
  <c r="H85" i="3" s="1"/>
  <c r="G84" i="3"/>
  <c r="H84" i="3" s="1"/>
  <c r="G80" i="3"/>
  <c r="H80" i="3" s="1"/>
  <c r="G79" i="3"/>
  <c r="H79" i="3" s="1"/>
  <c r="G78" i="3"/>
  <c r="H78" i="3" s="1"/>
  <c r="G77" i="3"/>
  <c r="H77" i="3" s="1"/>
  <c r="G76" i="3"/>
  <c r="H76" i="3" s="1"/>
  <c r="G73" i="3"/>
  <c r="H73" i="3" s="1"/>
  <c r="G72" i="3"/>
  <c r="H72" i="3" s="1"/>
  <c r="G71" i="3"/>
  <c r="H71" i="3" s="1"/>
  <c r="G70" i="3"/>
  <c r="H70" i="3" s="1"/>
  <c r="G69" i="3"/>
  <c r="H69" i="3" s="1"/>
  <c r="G68" i="3"/>
  <c r="H68" i="3" s="1"/>
  <c r="G66" i="3"/>
  <c r="H66" i="3" s="1"/>
  <c r="G65" i="3"/>
  <c r="H65" i="3" s="1"/>
  <c r="G64" i="3"/>
  <c r="H64" i="3" s="1"/>
  <c r="G63" i="3"/>
  <c r="H63" i="3" s="1"/>
  <c r="G62" i="3"/>
  <c r="H62" i="3" s="1"/>
  <c r="G61" i="3"/>
  <c r="H61" i="3" s="1"/>
  <c r="G60" i="3"/>
  <c r="H60" i="3" s="1"/>
  <c r="G58" i="3"/>
  <c r="H58" i="3" s="1"/>
  <c r="G56" i="3"/>
  <c r="H56" i="3" s="1"/>
  <c r="G55" i="3"/>
  <c r="H55" i="3" s="1"/>
  <c r="G54" i="3"/>
  <c r="H54" i="3" s="1"/>
  <c r="G53" i="3"/>
  <c r="H53" i="3" s="1"/>
  <c r="G52" i="3"/>
  <c r="H52" i="3" s="1"/>
  <c r="G51" i="3"/>
  <c r="H51" i="3" s="1"/>
  <c r="G50" i="3"/>
  <c r="H50" i="3" s="1"/>
  <c r="G49" i="3"/>
  <c r="H49" i="3" s="1"/>
  <c r="G48" i="3"/>
  <c r="H48" i="3" s="1"/>
  <c r="G47" i="3"/>
  <c r="H47" i="3" s="1"/>
  <c r="G41" i="3"/>
  <c r="H41" i="3" s="1"/>
  <c r="G40" i="3"/>
  <c r="H40" i="3" s="1"/>
  <c r="G39" i="3"/>
  <c r="H39" i="3" s="1"/>
  <c r="G38" i="3"/>
  <c r="H38" i="3" s="1"/>
  <c r="G36" i="3"/>
  <c r="H36" i="3" s="1"/>
  <c r="G35" i="3"/>
  <c r="H35" i="3" s="1"/>
  <c r="G34" i="3"/>
  <c r="H34" i="3" s="1"/>
  <c r="G33" i="3"/>
  <c r="H33" i="3" s="1"/>
  <c r="G32" i="3"/>
  <c r="H32" i="3" s="1"/>
  <c r="G31" i="3"/>
  <c r="H31" i="3" s="1"/>
  <c r="G30" i="3"/>
  <c r="H30" i="3" s="1"/>
  <c r="G29" i="3"/>
  <c r="H29" i="3" s="1"/>
  <c r="G28" i="3"/>
  <c r="H28" i="3" s="1"/>
  <c r="G27" i="3"/>
  <c r="H27" i="3" s="1"/>
  <c r="H149" i="3"/>
  <c r="H150" i="3"/>
  <c r="H149" i="2"/>
  <c r="G163" i="2"/>
  <c r="H163" i="2" s="1"/>
  <c r="G159" i="2"/>
  <c r="H159" i="2" s="1"/>
  <c r="G155" i="2"/>
  <c r="H155" i="2" s="1"/>
  <c r="G154" i="2"/>
  <c r="H154" i="2" s="1"/>
  <c r="G121" i="2"/>
  <c r="H121" i="2" s="1"/>
  <c r="G118" i="2"/>
  <c r="H118" i="2" s="1"/>
  <c r="G113" i="2"/>
  <c r="H113" i="2" s="1"/>
  <c r="G107" i="2"/>
  <c r="H107" i="2" s="1"/>
  <c r="G104" i="2"/>
  <c r="H104" i="2" s="1"/>
  <c r="G57" i="2"/>
  <c r="H57" i="2" s="1"/>
  <c r="G45" i="2"/>
  <c r="H45" i="2" s="1"/>
  <c r="G44" i="2"/>
  <c r="H44" i="2" s="1"/>
  <c r="G43" i="2"/>
  <c r="H43" i="2" s="1"/>
  <c r="G42" i="2"/>
  <c r="H42" i="2" s="1"/>
  <c r="G165" i="2"/>
  <c r="H165" i="2" s="1"/>
  <c r="G162" i="2"/>
  <c r="H162" i="2" s="1"/>
  <c r="G158" i="2"/>
  <c r="H158" i="2" s="1"/>
  <c r="G153" i="2"/>
  <c r="H153" i="2" s="1"/>
  <c r="G152" i="2"/>
  <c r="H152" i="2" s="1"/>
  <c r="G120" i="2"/>
  <c r="H120" i="2" s="1"/>
  <c r="G119" i="2"/>
  <c r="H119" i="2" s="1"/>
  <c r="G112" i="2"/>
  <c r="H112" i="2" s="1"/>
  <c r="G111" i="2"/>
  <c r="H111" i="2" s="1"/>
  <c r="G108" i="2"/>
  <c r="H108" i="2" s="1"/>
  <c r="G106" i="2"/>
  <c r="H106" i="2" s="1"/>
  <c r="G105" i="2"/>
  <c r="H105" i="2" s="1"/>
  <c r="G102" i="2"/>
  <c r="H102" i="2" s="1"/>
  <c r="G101" i="2"/>
  <c r="H101" i="2" s="1"/>
  <c r="G100" i="2"/>
  <c r="H100" i="2" s="1"/>
  <c r="G99" i="2"/>
  <c r="H99" i="2" s="1"/>
  <c r="G97" i="2"/>
  <c r="H97" i="2" s="1"/>
  <c r="G96" i="2"/>
  <c r="H96" i="2" s="1"/>
  <c r="G94" i="2"/>
  <c r="H94" i="2" s="1"/>
  <c r="G93" i="2"/>
  <c r="H93" i="2" s="1"/>
  <c r="G92" i="2"/>
  <c r="H92" i="2" s="1"/>
  <c r="G91" i="2"/>
  <c r="H91" i="2" s="1"/>
  <c r="G90" i="2"/>
  <c r="H90" i="2" s="1"/>
  <c r="G89" i="2"/>
  <c r="H89" i="2" s="1"/>
  <c r="G88" i="2"/>
  <c r="H88" i="2" s="1"/>
  <c r="G87" i="2"/>
  <c r="H87" i="2" s="1"/>
  <c r="G85" i="2"/>
  <c r="H85" i="2" s="1"/>
  <c r="G84" i="2"/>
  <c r="H84" i="2" s="1"/>
  <c r="G80" i="2"/>
  <c r="H80" i="2" s="1"/>
  <c r="G79" i="2"/>
  <c r="H79" i="2" s="1"/>
  <c r="G78" i="2"/>
  <c r="H78" i="2" s="1"/>
  <c r="G77" i="2"/>
  <c r="H77" i="2" s="1"/>
  <c r="G76" i="2"/>
  <c r="H76" i="2" s="1"/>
  <c r="G73" i="2"/>
  <c r="H73" i="2" s="1"/>
  <c r="G72" i="2"/>
  <c r="H72" i="2" s="1"/>
  <c r="G71" i="2"/>
  <c r="H71" i="2" s="1"/>
  <c r="G70" i="2"/>
  <c r="H70" i="2" s="1"/>
  <c r="G69" i="2"/>
  <c r="H69" i="2" s="1"/>
  <c r="G68" i="2"/>
  <c r="H68" i="2" s="1"/>
  <c r="G66" i="2"/>
  <c r="H66" i="2" s="1"/>
  <c r="G65" i="2"/>
  <c r="H65" i="2" s="1"/>
  <c r="G64" i="2"/>
  <c r="H64" i="2" s="1"/>
  <c r="G63" i="2"/>
  <c r="H63" i="2" s="1"/>
  <c r="G62" i="2"/>
  <c r="H62" i="2" s="1"/>
  <c r="G61" i="2"/>
  <c r="H61" i="2" s="1"/>
  <c r="G60" i="2"/>
  <c r="H60" i="2" s="1"/>
  <c r="G58" i="2"/>
  <c r="H58" i="2" s="1"/>
  <c r="G56" i="2"/>
  <c r="H56" i="2" s="1"/>
  <c r="G55" i="2"/>
  <c r="H55" i="2" s="1"/>
  <c r="G54" i="2"/>
  <c r="H54" i="2" s="1"/>
  <c r="G53" i="2"/>
  <c r="H53" i="2" s="1"/>
  <c r="G52" i="2"/>
  <c r="H52" i="2" s="1"/>
  <c r="G51" i="2"/>
  <c r="H51" i="2" s="1"/>
  <c r="G50" i="2"/>
  <c r="H50" i="2" s="1"/>
  <c r="G49" i="2"/>
  <c r="H49" i="2" s="1"/>
  <c r="G48" i="2"/>
  <c r="H48" i="2" s="1"/>
  <c r="G47" i="2"/>
  <c r="H47" i="2" s="1"/>
  <c r="G41" i="2"/>
  <c r="H41" i="2" s="1"/>
  <c r="G40" i="2"/>
  <c r="H40" i="2" s="1"/>
  <c r="G39" i="2"/>
  <c r="H39" i="2" s="1"/>
  <c r="G38" i="2"/>
  <c r="H38" i="2" s="1"/>
  <c r="G36" i="2"/>
  <c r="H36" i="2" s="1"/>
  <c r="G35" i="2"/>
  <c r="H35" i="2" s="1"/>
  <c r="G34" i="2"/>
  <c r="H34" i="2" s="1"/>
  <c r="G33" i="2"/>
  <c r="H33" i="2" s="1"/>
  <c r="G32" i="2"/>
  <c r="H32" i="2" s="1"/>
  <c r="G31" i="2"/>
  <c r="H31" i="2" s="1"/>
  <c r="G30" i="2"/>
  <c r="H30" i="2" s="1"/>
  <c r="G29" i="2"/>
  <c r="H29" i="2" s="1"/>
  <c r="G28" i="2"/>
  <c r="H28" i="2" s="1"/>
  <c r="G27" i="2"/>
  <c r="H27" i="2" s="1"/>
  <c r="H145" i="1" l="1"/>
  <c r="J145" i="1" s="1"/>
  <c r="F170" i="1"/>
  <c r="F169" i="1"/>
  <c r="F168" i="1"/>
  <c r="F167" i="1"/>
  <c r="J166" i="1"/>
  <c r="H150" i="1"/>
  <c r="H149" i="1"/>
  <c r="G159" i="1" l="1"/>
  <c r="H159" i="1" s="1"/>
  <c r="G118" i="1"/>
  <c r="H118" i="1" s="1"/>
  <c r="G57" i="1"/>
  <c r="H57" i="1" s="1"/>
  <c r="G42" i="1"/>
  <c r="H42" i="1" s="1"/>
  <c r="G163" i="1"/>
  <c r="H163" i="1" s="1"/>
  <c r="G104" i="1"/>
  <c r="H104" i="1" s="1"/>
  <c r="G43" i="1"/>
  <c r="H43" i="1" s="1"/>
  <c r="G155" i="1"/>
  <c r="H155" i="1" s="1"/>
  <c r="G113" i="1"/>
  <c r="H113" i="1" s="1"/>
  <c r="H170" i="1" s="1"/>
  <c r="J170" i="1" s="1"/>
  <c r="G45" i="1"/>
  <c r="H45" i="1" s="1"/>
  <c r="G121" i="1"/>
  <c r="H121" i="1" s="1"/>
  <c r="G154" i="1"/>
  <c r="H154" i="1" s="1"/>
  <c r="G107" i="1"/>
  <c r="H107" i="1" s="1"/>
  <c r="G44" i="1"/>
  <c r="H44" i="1" s="1"/>
  <c r="H169" i="1" l="1"/>
  <c r="J169" i="1" s="1"/>
  <c r="K74" i="13" l="1"/>
  <c r="K75" i="13" s="1"/>
  <c r="K25" i="3"/>
  <c r="K74" i="9" l="1"/>
  <c r="H170" i="2" l="1"/>
  <c r="J170" i="2" s="1"/>
  <c r="F170" i="2"/>
  <c r="H169" i="2"/>
  <c r="J169" i="2" s="1"/>
  <c r="F169" i="2"/>
  <c r="H168" i="2"/>
  <c r="J168" i="2" s="1"/>
  <c r="F168" i="2"/>
  <c r="H167" i="2"/>
  <c r="F167" i="2"/>
  <c r="J166" i="2"/>
  <c r="H170" i="3"/>
  <c r="J170" i="3" s="1"/>
  <c r="F170" i="3"/>
  <c r="H169" i="3"/>
  <c r="J169" i="3" s="1"/>
  <c r="F169" i="3"/>
  <c r="H168" i="3"/>
  <c r="J168" i="3" s="1"/>
  <c r="F168" i="3"/>
  <c r="H167" i="3"/>
  <c r="F167" i="3"/>
  <c r="J166" i="3"/>
  <c r="H170" i="5"/>
  <c r="J170" i="5" s="1"/>
  <c r="F170" i="5"/>
  <c r="H169" i="5"/>
  <c r="J169" i="5" s="1"/>
  <c r="F169" i="5"/>
  <c r="H168" i="5"/>
  <c r="J168" i="5" s="1"/>
  <c r="F168" i="5"/>
  <c r="H167" i="5"/>
  <c r="F167" i="5"/>
  <c r="J166" i="5"/>
  <c r="H170" i="9"/>
  <c r="J170" i="9" s="1"/>
  <c r="F170" i="9"/>
  <c r="H169" i="9"/>
  <c r="J169" i="9" s="1"/>
  <c r="F169" i="9"/>
  <c r="H168" i="9"/>
  <c r="J168" i="9" s="1"/>
  <c r="F168" i="9"/>
  <c r="H167" i="9"/>
  <c r="F167" i="9"/>
  <c r="J166" i="9"/>
  <c r="H170" i="10"/>
  <c r="J170" i="10" s="1"/>
  <c r="F170" i="10"/>
  <c r="H169" i="10"/>
  <c r="J169" i="10" s="1"/>
  <c r="F169" i="10"/>
  <c r="H168" i="10"/>
  <c r="J168" i="10" s="1"/>
  <c r="F168" i="10"/>
  <c r="H167" i="10"/>
  <c r="F167" i="10"/>
  <c r="J166" i="10"/>
  <c r="H170" i="13"/>
  <c r="J170" i="13" s="1"/>
  <c r="F170" i="13"/>
  <c r="H169" i="13"/>
  <c r="J169" i="13" s="1"/>
  <c r="F169" i="13"/>
  <c r="H168" i="13"/>
  <c r="J168" i="13" s="1"/>
  <c r="F168" i="13"/>
  <c r="H167" i="13"/>
  <c r="F167" i="13"/>
  <c r="J166" i="13"/>
  <c r="H170" i="12"/>
  <c r="H169" i="12"/>
  <c r="H168" i="12"/>
  <c r="H167" i="12"/>
  <c r="J167" i="2" l="1"/>
  <c r="J167" i="3"/>
  <c r="J167" i="5"/>
  <c r="J167" i="9"/>
  <c r="J167" i="10"/>
  <c r="J167" i="13"/>
  <c r="J165" i="13"/>
  <c r="J164" i="13"/>
  <c r="J163" i="13"/>
  <c r="J162" i="13"/>
  <c r="J161" i="13"/>
  <c r="K160" i="13"/>
  <c r="J160" i="13"/>
  <c r="J159" i="13"/>
  <c r="J158" i="13"/>
  <c r="J157" i="13"/>
  <c r="K156" i="13"/>
  <c r="J156" i="13"/>
  <c r="J155" i="13"/>
  <c r="J154" i="13"/>
  <c r="J153" i="13"/>
  <c r="J152" i="13"/>
  <c r="J151" i="13"/>
  <c r="J150" i="13"/>
  <c r="J149" i="13"/>
  <c r="J148" i="13"/>
  <c r="J171" i="13"/>
  <c r="J122" i="13"/>
  <c r="J121" i="13"/>
  <c r="J120" i="13"/>
  <c r="J119" i="13"/>
  <c r="J118" i="13"/>
  <c r="K117" i="13"/>
  <c r="J117" i="13"/>
  <c r="J116" i="13"/>
  <c r="J115" i="13"/>
  <c r="J114" i="13"/>
  <c r="J113" i="13"/>
  <c r="J112" i="13"/>
  <c r="J111" i="13"/>
  <c r="J110" i="13"/>
  <c r="J109" i="13"/>
  <c r="J108" i="13"/>
  <c r="J107" i="13"/>
  <c r="J106" i="13"/>
  <c r="J105" i="13"/>
  <c r="J104" i="13"/>
  <c r="J103" i="13"/>
  <c r="J102" i="13"/>
  <c r="J101" i="13"/>
  <c r="J100" i="13"/>
  <c r="J99" i="13"/>
  <c r="J98" i="13"/>
  <c r="J97" i="13"/>
  <c r="J96" i="13"/>
  <c r="J95" i="13"/>
  <c r="J94" i="13"/>
  <c r="J93" i="13"/>
  <c r="J92" i="13"/>
  <c r="J91" i="13"/>
  <c r="J90" i="13"/>
  <c r="J89" i="13"/>
  <c r="J88" i="13"/>
  <c r="J87" i="13"/>
  <c r="J86" i="13"/>
  <c r="J85" i="13"/>
  <c r="J84" i="13"/>
  <c r="J83" i="13"/>
  <c r="J82" i="13"/>
  <c r="J81" i="13"/>
  <c r="J80" i="13"/>
  <c r="J79" i="13"/>
  <c r="J78" i="13"/>
  <c r="J77" i="13"/>
  <c r="J76" i="13"/>
  <c r="J75" i="13"/>
  <c r="J74" i="13"/>
  <c r="J73" i="13"/>
  <c r="J72" i="13"/>
  <c r="J71" i="13"/>
  <c r="J70" i="13"/>
  <c r="J69" i="13"/>
  <c r="J68" i="13"/>
  <c r="J67" i="13"/>
  <c r="J66" i="13"/>
  <c r="J65" i="13"/>
  <c r="J64" i="13"/>
  <c r="J63" i="13"/>
  <c r="J62" i="13"/>
  <c r="J61" i="13"/>
  <c r="J60" i="13"/>
  <c r="J59" i="13"/>
  <c r="J58" i="13"/>
  <c r="J57" i="13"/>
  <c r="J56" i="13"/>
  <c r="J55" i="13"/>
  <c r="J54" i="13"/>
  <c r="J53" i="13"/>
  <c r="J52" i="13"/>
  <c r="J51" i="13"/>
  <c r="J50" i="13"/>
  <c r="J49" i="13"/>
  <c r="J48" i="13"/>
  <c r="J47" i="13"/>
  <c r="J46" i="13"/>
  <c r="J45" i="13"/>
  <c r="J44" i="13"/>
  <c r="J43" i="13"/>
  <c r="J42" i="13"/>
  <c r="J41" i="13"/>
  <c r="J40" i="13"/>
  <c r="J39" i="13"/>
  <c r="J38" i="13"/>
  <c r="J37" i="13"/>
  <c r="J36" i="13"/>
  <c r="J35" i="13"/>
  <c r="J34" i="13"/>
  <c r="J33" i="13"/>
  <c r="J32" i="13"/>
  <c r="J31" i="13"/>
  <c r="J30" i="13"/>
  <c r="J29" i="13"/>
  <c r="J28" i="13"/>
  <c r="J27" i="13"/>
  <c r="K25" i="13"/>
  <c r="F170" i="12"/>
  <c r="J170" i="12" s="1"/>
  <c r="F169" i="12"/>
  <c r="J169" i="12" s="1"/>
  <c r="F168" i="12"/>
  <c r="J168" i="12" s="1"/>
  <c r="F167" i="12"/>
  <c r="J167" i="12" s="1"/>
  <c r="J166" i="12"/>
  <c r="J165" i="12"/>
  <c r="J164" i="12"/>
  <c r="J163" i="12"/>
  <c r="J162" i="12"/>
  <c r="J161" i="12"/>
  <c r="K160" i="12"/>
  <c r="J160" i="12"/>
  <c r="J159" i="12"/>
  <c r="J158" i="12"/>
  <c r="J157" i="12"/>
  <c r="K156" i="12"/>
  <c r="J156" i="12"/>
  <c r="J155" i="12"/>
  <c r="J154" i="12"/>
  <c r="J153" i="12"/>
  <c r="J152" i="12"/>
  <c r="J151" i="12"/>
  <c r="J150" i="12"/>
  <c r="J149" i="12"/>
  <c r="J148" i="12"/>
  <c r="J171" i="12"/>
  <c r="J122" i="12"/>
  <c r="J121" i="12"/>
  <c r="J120" i="12"/>
  <c r="J119" i="12"/>
  <c r="J118" i="12"/>
  <c r="K117"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K74"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K25" i="12"/>
  <c r="J165" i="10"/>
  <c r="J164" i="10"/>
  <c r="J163" i="10"/>
  <c r="J162" i="10"/>
  <c r="J161" i="10"/>
  <c r="K160" i="10"/>
  <c r="J160" i="10"/>
  <c r="J159" i="10"/>
  <c r="J158" i="10"/>
  <c r="J157" i="10"/>
  <c r="K156" i="10"/>
  <c r="J156" i="10"/>
  <c r="J155" i="10"/>
  <c r="J154" i="10"/>
  <c r="J153" i="10"/>
  <c r="J152" i="10"/>
  <c r="J151" i="10"/>
  <c r="J150" i="10"/>
  <c r="J149" i="10"/>
  <c r="J148" i="10"/>
  <c r="J171" i="10"/>
  <c r="J122" i="10"/>
  <c r="J121" i="10"/>
  <c r="J120" i="10"/>
  <c r="J119" i="10"/>
  <c r="J118" i="10"/>
  <c r="K117" i="10"/>
  <c r="J117" i="10"/>
  <c r="J116" i="10"/>
  <c r="J115" i="10"/>
  <c r="J114" i="10"/>
  <c r="J113" i="10"/>
  <c r="J112" i="10"/>
  <c r="J111" i="10"/>
  <c r="J110" i="10"/>
  <c r="J109" i="10"/>
  <c r="J108" i="10"/>
  <c r="J107" i="10"/>
  <c r="J106" i="10"/>
  <c r="J105" i="10"/>
  <c r="J104" i="10"/>
  <c r="J10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K74"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K25" i="10"/>
  <c r="J165" i="9"/>
  <c r="J164" i="9"/>
  <c r="J163" i="9"/>
  <c r="J162" i="9"/>
  <c r="J161" i="9"/>
  <c r="K160" i="9"/>
  <c r="J160" i="9"/>
  <c r="J159" i="9"/>
  <c r="J158" i="9"/>
  <c r="J157" i="9"/>
  <c r="K156" i="9"/>
  <c r="J156" i="9"/>
  <c r="J155" i="9"/>
  <c r="J154" i="9"/>
  <c r="J153" i="9"/>
  <c r="J152" i="9"/>
  <c r="J151" i="9"/>
  <c r="J150" i="9"/>
  <c r="J149" i="9"/>
  <c r="J148" i="9"/>
  <c r="J171" i="9"/>
  <c r="J122" i="9"/>
  <c r="J121" i="9"/>
  <c r="J120" i="9"/>
  <c r="J119" i="9"/>
  <c r="J118" i="9"/>
  <c r="K117"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K25" i="9"/>
  <c r="J165" i="5"/>
  <c r="J164" i="5"/>
  <c r="J163" i="5"/>
  <c r="J162" i="5"/>
  <c r="J161" i="5"/>
  <c r="K160" i="5"/>
  <c r="J160" i="5"/>
  <c r="J159" i="5"/>
  <c r="J158" i="5"/>
  <c r="J157" i="5"/>
  <c r="K156" i="5"/>
  <c r="J156" i="5"/>
  <c r="J155" i="5"/>
  <c r="J154" i="5"/>
  <c r="J153" i="5"/>
  <c r="J152" i="5"/>
  <c r="J151" i="5"/>
  <c r="J150" i="5"/>
  <c r="J149" i="5"/>
  <c r="J148" i="5"/>
  <c r="J171" i="5"/>
  <c r="J122" i="5"/>
  <c r="J121" i="5"/>
  <c r="J120" i="5"/>
  <c r="J119" i="5"/>
  <c r="J118" i="5"/>
  <c r="K117"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K74"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K25" i="5"/>
  <c r="J165" i="3"/>
  <c r="J164" i="3"/>
  <c r="J163" i="3"/>
  <c r="J162" i="3"/>
  <c r="J161" i="3"/>
  <c r="K160" i="3"/>
  <c r="J160" i="3"/>
  <c r="J159" i="3"/>
  <c r="J158" i="3"/>
  <c r="J157" i="3"/>
  <c r="K156" i="3"/>
  <c r="J156" i="3"/>
  <c r="J155" i="3"/>
  <c r="J154" i="3"/>
  <c r="J153" i="3"/>
  <c r="J152" i="3"/>
  <c r="J151" i="3"/>
  <c r="J150" i="3"/>
  <c r="J149" i="3"/>
  <c r="J148" i="3"/>
  <c r="J122" i="3"/>
  <c r="J121" i="3"/>
  <c r="J120" i="3"/>
  <c r="J119" i="3"/>
  <c r="J118" i="3"/>
  <c r="K117"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K74"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165" i="2"/>
  <c r="J164" i="2"/>
  <c r="J163" i="2"/>
  <c r="J162" i="2"/>
  <c r="J161" i="2"/>
  <c r="K160" i="2"/>
  <c r="J160" i="2"/>
  <c r="J159" i="2"/>
  <c r="J158" i="2"/>
  <c r="J157" i="2"/>
  <c r="K156" i="2"/>
  <c r="J156" i="2"/>
  <c r="J155" i="2"/>
  <c r="J154" i="2"/>
  <c r="J153" i="2"/>
  <c r="J152" i="2"/>
  <c r="J151" i="2"/>
  <c r="J149" i="2"/>
  <c r="J148" i="2"/>
  <c r="J122" i="2"/>
  <c r="J121" i="2"/>
  <c r="J120" i="2"/>
  <c r="J119" i="2"/>
  <c r="J118" i="2"/>
  <c r="K117"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K74"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K25" i="2"/>
  <c r="J164" i="1"/>
  <c r="J163" i="1"/>
  <c r="J161" i="1"/>
  <c r="J160" i="1"/>
  <c r="J157" i="1"/>
  <c r="J156" i="1"/>
  <c r="J155" i="1"/>
  <c r="J154" i="1"/>
  <c r="J151" i="1"/>
  <c r="J150" i="1"/>
  <c r="J149" i="1"/>
  <c r="J122" i="1"/>
  <c r="J121" i="1"/>
  <c r="J118" i="1"/>
  <c r="J117" i="1"/>
  <c r="J116" i="1"/>
  <c r="J115" i="1"/>
  <c r="J114" i="1"/>
  <c r="J113" i="1"/>
  <c r="J109" i="1"/>
  <c r="J107" i="1"/>
  <c r="J104" i="1"/>
  <c r="J103" i="1"/>
  <c r="J98" i="1"/>
  <c r="J95" i="1"/>
  <c r="J86" i="1"/>
  <c r="J83" i="1"/>
  <c r="J82" i="1"/>
  <c r="J81" i="1"/>
  <c r="J75" i="1"/>
  <c r="J74" i="1"/>
  <c r="J67" i="1"/>
  <c r="J59" i="1"/>
  <c r="J57" i="1"/>
  <c r="J46" i="1"/>
  <c r="J45" i="1"/>
  <c r="J44" i="1"/>
  <c r="J43" i="1"/>
  <c r="J42" i="1"/>
  <c r="J37" i="1"/>
  <c r="L122" i="3" l="1"/>
  <c r="J171" i="3"/>
  <c r="K176" i="3" s="1"/>
  <c r="K176" i="13"/>
  <c r="K122" i="13"/>
  <c r="K171" i="13" s="1"/>
  <c r="M160" i="13"/>
  <c r="L117" i="13"/>
  <c r="M160" i="12"/>
  <c r="L156" i="12"/>
  <c r="L122" i="12"/>
  <c r="K122" i="12"/>
  <c r="K171" i="12" s="1"/>
  <c r="K176" i="12"/>
  <c r="M160" i="10"/>
  <c r="M74" i="10"/>
  <c r="L156" i="9"/>
  <c r="M160" i="9"/>
  <c r="K176" i="9"/>
  <c r="K122" i="9"/>
  <c r="K171" i="9" s="1"/>
  <c r="J173" i="10"/>
  <c r="L156" i="10"/>
  <c r="K176" i="10"/>
  <c r="K122" i="10"/>
  <c r="K171" i="10" s="1"/>
  <c r="M160" i="5"/>
  <c r="M160" i="3"/>
  <c r="L156" i="3"/>
  <c r="M160" i="2"/>
  <c r="L156" i="2"/>
  <c r="L74" i="13"/>
  <c r="L74" i="3"/>
  <c r="L74" i="2"/>
  <c r="J173" i="2"/>
  <c r="M74" i="2"/>
  <c r="K173" i="2" s="1"/>
  <c r="K122" i="3"/>
  <c r="K171" i="3" s="1"/>
  <c r="M74" i="3"/>
  <c r="L117" i="3"/>
  <c r="J173" i="3"/>
  <c r="J172" i="3"/>
  <c r="L117" i="2"/>
  <c r="L25" i="2"/>
  <c r="M74" i="5"/>
  <c r="J173" i="5"/>
  <c r="L117" i="5"/>
  <c r="L74" i="5"/>
  <c r="K122" i="5"/>
  <c r="K171" i="5" s="1"/>
  <c r="K176" i="5"/>
  <c r="J172" i="5"/>
  <c r="L156" i="5"/>
  <c r="L74" i="9"/>
  <c r="M74" i="9"/>
  <c r="J173" i="9"/>
  <c r="L117" i="9"/>
  <c r="L122" i="9"/>
  <c r="L74" i="10"/>
  <c r="L117" i="10"/>
  <c r="J172" i="10"/>
  <c r="L156" i="13"/>
  <c r="J173" i="13"/>
  <c r="L74" i="12"/>
  <c r="J173" i="12"/>
  <c r="M74" i="12"/>
  <c r="L117" i="12"/>
  <c r="J172" i="12"/>
  <c r="M74" i="13"/>
  <c r="L122" i="13"/>
  <c r="L25" i="13"/>
  <c r="L25" i="12"/>
  <c r="L25" i="10"/>
  <c r="L25" i="9"/>
  <c r="L122" i="5"/>
  <c r="L25" i="5"/>
  <c r="L25" i="3"/>
  <c r="J159" i="1"/>
  <c r="K173" i="5" l="1"/>
  <c r="K173" i="3"/>
  <c r="K173" i="13"/>
  <c r="J172" i="13"/>
  <c r="J174" i="13" s="1"/>
  <c r="K173" i="12"/>
  <c r="K173" i="10"/>
  <c r="J172" i="9"/>
  <c r="J174" i="9" s="1"/>
  <c r="K173" i="9"/>
  <c r="J174" i="10"/>
  <c r="K172" i="3"/>
  <c r="J174" i="3"/>
  <c r="J174" i="5"/>
  <c r="K172" i="5"/>
  <c r="K174" i="5" s="1"/>
  <c r="K172" i="9"/>
  <c r="L122" i="10"/>
  <c r="K172" i="10" s="1"/>
  <c r="K172" i="13"/>
  <c r="K174" i="13" s="1"/>
  <c r="J174" i="12"/>
  <c r="K172" i="12"/>
  <c r="J148" i="1"/>
  <c r="G120" i="1"/>
  <c r="G29" i="1"/>
  <c r="G33" i="1"/>
  <c r="G41" i="1"/>
  <c r="G49" i="1"/>
  <c r="G53" i="1"/>
  <c r="G61" i="1"/>
  <c r="G65" i="1"/>
  <c r="G69" i="1"/>
  <c r="G73" i="1"/>
  <c r="G77" i="1"/>
  <c r="G85" i="1"/>
  <c r="G89" i="1"/>
  <c r="G93" i="1"/>
  <c r="G97" i="1"/>
  <c r="G101" i="1"/>
  <c r="G105" i="1"/>
  <c r="G153" i="1"/>
  <c r="G32" i="1"/>
  <c r="G40" i="1"/>
  <c r="G56" i="1"/>
  <c r="G64" i="1"/>
  <c r="G72" i="1"/>
  <c r="G80" i="1"/>
  <c r="G88" i="1"/>
  <c r="G96" i="1"/>
  <c r="G108" i="1"/>
  <c r="G30" i="1"/>
  <c r="G34" i="1"/>
  <c r="G38" i="1"/>
  <c r="G50" i="1"/>
  <c r="G54" i="1"/>
  <c r="G58" i="1"/>
  <c r="G62" i="1"/>
  <c r="G66" i="1"/>
  <c r="G70" i="1"/>
  <c r="G78" i="1"/>
  <c r="G90" i="1"/>
  <c r="G94" i="1"/>
  <c r="G102" i="1"/>
  <c r="G106" i="1"/>
  <c r="G111" i="1"/>
  <c r="G119" i="1"/>
  <c r="H119" i="1" s="1"/>
  <c r="G165" i="1"/>
  <c r="G28" i="1"/>
  <c r="G36" i="1"/>
  <c r="G48" i="1"/>
  <c r="G52" i="1"/>
  <c r="G60" i="1"/>
  <c r="G68" i="1"/>
  <c r="G76" i="1"/>
  <c r="H76" i="1" s="1"/>
  <c r="G84" i="1"/>
  <c r="G92" i="1"/>
  <c r="G100" i="1"/>
  <c r="G152" i="1"/>
  <c r="H152" i="1" s="1"/>
  <c r="G31" i="1"/>
  <c r="G35" i="1"/>
  <c r="G39" i="1"/>
  <c r="G47" i="1"/>
  <c r="G51" i="1"/>
  <c r="G55" i="1"/>
  <c r="G63" i="1"/>
  <c r="G71" i="1"/>
  <c r="G79" i="1"/>
  <c r="G87" i="1"/>
  <c r="G91" i="1"/>
  <c r="G99" i="1"/>
  <c r="G112" i="1"/>
  <c r="G158" i="1"/>
  <c r="H158" i="1" s="1"/>
  <c r="G162" i="1"/>
  <c r="H162" i="1" s="1"/>
  <c r="G27" i="1"/>
  <c r="H27" i="1" s="1"/>
  <c r="K174" i="3" l="1"/>
  <c r="K174" i="12"/>
  <c r="K174" i="10"/>
  <c r="K174" i="9"/>
  <c r="H112" i="1"/>
  <c r="H79" i="1"/>
  <c r="J79" i="1" s="1"/>
  <c r="H51" i="1"/>
  <c r="J51" i="1" s="1"/>
  <c r="H31" i="1"/>
  <c r="J31" i="1" s="1"/>
  <c r="H84" i="1"/>
  <c r="J84" i="1" s="1"/>
  <c r="H52" i="1"/>
  <c r="J52" i="1" s="1"/>
  <c r="H165" i="1"/>
  <c r="J165" i="1" s="1"/>
  <c r="H102" i="1"/>
  <c r="J102" i="1" s="1"/>
  <c r="H70" i="1"/>
  <c r="J70" i="1" s="1"/>
  <c r="H54" i="1"/>
  <c r="J54" i="1" s="1"/>
  <c r="H30" i="1"/>
  <c r="J30" i="1" s="1"/>
  <c r="H80" i="1"/>
  <c r="J80" i="1" s="1"/>
  <c r="H40" i="1"/>
  <c r="J40" i="1" s="1"/>
  <c r="H101" i="1"/>
  <c r="J101" i="1" s="1"/>
  <c r="H85" i="1"/>
  <c r="J85" i="1" s="1"/>
  <c r="H65" i="1"/>
  <c r="J65" i="1" s="1"/>
  <c r="H41" i="1"/>
  <c r="J41" i="1" s="1"/>
  <c r="H99" i="1"/>
  <c r="J99" i="1" s="1"/>
  <c r="H71" i="1"/>
  <c r="J71" i="1" s="1"/>
  <c r="H47" i="1"/>
  <c r="J47" i="1" s="1"/>
  <c r="H48" i="1"/>
  <c r="J48" i="1" s="1"/>
  <c r="H94" i="1"/>
  <c r="J94" i="1" s="1"/>
  <c r="H66" i="1"/>
  <c r="J66" i="1" s="1"/>
  <c r="H50" i="1"/>
  <c r="J50" i="1" s="1"/>
  <c r="H108" i="1"/>
  <c r="J108" i="1" s="1"/>
  <c r="H72" i="1"/>
  <c r="J72" i="1" s="1"/>
  <c r="H32" i="1"/>
  <c r="J32" i="1" s="1"/>
  <c r="H97" i="1"/>
  <c r="J97" i="1" s="1"/>
  <c r="H77" i="1"/>
  <c r="J77" i="1" s="1"/>
  <c r="H61" i="1"/>
  <c r="J61" i="1" s="1"/>
  <c r="H33" i="1"/>
  <c r="J33" i="1" s="1"/>
  <c r="H91" i="1"/>
  <c r="J91" i="1" s="1"/>
  <c r="H63" i="1"/>
  <c r="J63" i="1" s="1"/>
  <c r="H39" i="1"/>
  <c r="J39" i="1" s="1"/>
  <c r="H100" i="1"/>
  <c r="J100" i="1" s="1"/>
  <c r="H68" i="1"/>
  <c r="J68" i="1" s="1"/>
  <c r="H36" i="1"/>
  <c r="J36" i="1" s="1"/>
  <c r="H111" i="1"/>
  <c r="H90" i="1"/>
  <c r="J90" i="1" s="1"/>
  <c r="H62" i="1"/>
  <c r="J62" i="1" s="1"/>
  <c r="H38" i="1"/>
  <c r="J38" i="1" s="1"/>
  <c r="H96" i="1"/>
  <c r="J96" i="1" s="1"/>
  <c r="H64" i="1"/>
  <c r="J64" i="1" s="1"/>
  <c r="H153" i="1"/>
  <c r="J153" i="1" s="1"/>
  <c r="H93" i="1"/>
  <c r="J93" i="1" s="1"/>
  <c r="H73" i="1"/>
  <c r="J73" i="1" s="1"/>
  <c r="H53" i="1"/>
  <c r="J53" i="1" s="1"/>
  <c r="H29" i="1"/>
  <c r="J29" i="1" s="1"/>
  <c r="H87" i="1"/>
  <c r="J87" i="1" s="1"/>
  <c r="H55" i="1"/>
  <c r="J55" i="1" s="1"/>
  <c r="H35" i="1"/>
  <c r="J35" i="1" s="1"/>
  <c r="H92" i="1"/>
  <c r="J92" i="1" s="1"/>
  <c r="H60" i="1"/>
  <c r="J60" i="1" s="1"/>
  <c r="H28" i="1"/>
  <c r="H106" i="1"/>
  <c r="J106" i="1" s="1"/>
  <c r="H78" i="1"/>
  <c r="J78" i="1" s="1"/>
  <c r="H58" i="1"/>
  <c r="J58" i="1" s="1"/>
  <c r="H34" i="1"/>
  <c r="J34" i="1" s="1"/>
  <c r="H88" i="1"/>
  <c r="J88" i="1" s="1"/>
  <c r="H56" i="1"/>
  <c r="J56" i="1" s="1"/>
  <c r="H105" i="1"/>
  <c r="J105" i="1" s="1"/>
  <c r="H89" i="1"/>
  <c r="J89" i="1" s="1"/>
  <c r="H69" i="1"/>
  <c r="J69" i="1" s="1"/>
  <c r="H49" i="1"/>
  <c r="J49" i="1" s="1"/>
  <c r="H120" i="1"/>
  <c r="J120" i="1" s="1"/>
  <c r="J76" i="1"/>
  <c r="J119" i="1"/>
  <c r="J152" i="1"/>
  <c r="J110" i="1"/>
  <c r="J162" i="1"/>
  <c r="K156" i="1"/>
  <c r="J158" i="1"/>
  <c r="L156" i="1" s="1"/>
  <c r="J27" i="1"/>
  <c r="H168" i="1" l="1"/>
  <c r="J168" i="1" s="1"/>
  <c r="J112" i="1"/>
  <c r="J171" i="1"/>
  <c r="K176" i="1" s="1"/>
  <c r="K160" i="1"/>
  <c r="K25" i="1"/>
  <c r="L122" i="1"/>
  <c r="H167" i="1"/>
  <c r="J167" i="1" s="1"/>
  <c r="K122" i="1"/>
  <c r="K74" i="1"/>
  <c r="J28" i="1"/>
  <c r="L25" i="1" s="1"/>
  <c r="J111" i="1"/>
  <c r="L117" i="1"/>
  <c r="M160" i="1"/>
  <c r="L74" i="1"/>
  <c r="K117" i="1"/>
  <c r="J173" i="1" l="1"/>
  <c r="J172" i="1"/>
  <c r="M74" i="1"/>
  <c r="K173" i="1" s="1"/>
  <c r="K171" i="1"/>
  <c r="K172" i="1"/>
  <c r="J174" i="1" l="1"/>
  <c r="K174" i="1"/>
  <c r="H150" i="2"/>
  <c r="K122" i="2" l="1"/>
  <c r="K171" i="2" s="1"/>
  <c r="J171" i="2"/>
  <c r="K176" i="2" s="1"/>
  <c r="J150" i="2"/>
  <c r="J172" i="2" l="1"/>
  <c r="J174" i="2" s="1"/>
  <c r="L122" i="2"/>
  <c r="K172" i="2" s="1"/>
  <c r="K174" i="2" s="1"/>
</calcChain>
</file>

<file path=xl/sharedStrings.xml><?xml version="1.0" encoding="utf-8"?>
<sst xmlns="http://schemas.openxmlformats.org/spreadsheetml/2006/main" count="3386" uniqueCount="262">
  <si>
    <t xml:space="preserve">Załącznik nr 2 do SIWZ </t>
  </si>
  <si>
    <t>(Nazwa i adres wykonawcy)</t>
  </si>
  <si>
    <t>, dnia</t>
  </si>
  <si>
    <t>r.</t>
  </si>
  <si>
    <t>KOSZTORYS OFERTOWY</t>
  </si>
  <si>
    <t xml:space="preserve">Skarb Państwa - </t>
  </si>
  <si>
    <t xml:space="preserve">Państwowe Gospodarstwo Leśne Lasy Państwowe </t>
  </si>
  <si>
    <t>Nadleśnictwo Polanów</t>
  </si>
  <si>
    <t>Do wprowadzania stawki służy ŻÓŁTE pole!</t>
  </si>
  <si>
    <t>Odpowiadając na ogłoszenie o przetargu nieograniczonym na „Wykonywanie usług z zakresu gospodarki leśnej</t>
  </si>
  <si>
    <t>tego zamówienia i oferujemy następujące ceny jednostkowe za usługi wchodzące w skład tej części zamówienia:</t>
  </si>
  <si>
    <t>Lp.</t>
  </si>
  <si>
    <t>Czynność- opis prac</t>
  </si>
  <si>
    <t>Jedn.</t>
  </si>
  <si>
    <t>Ilość  [jm]</t>
  </si>
  <si>
    <t>Ilość [rbg]</t>
  </si>
  <si>
    <t>Cena jednostkowa netto w PLN</t>
  </si>
  <si>
    <t>Wartość całkowita netto w PLN</t>
  </si>
  <si>
    <t>Stawka VAT</t>
  </si>
  <si>
    <t>Wartość VAT w PLN</t>
  </si>
  <si>
    <t>nettto</t>
  </si>
  <si>
    <t>VAT 8%</t>
  </si>
  <si>
    <t>VAT 23%</t>
  </si>
  <si>
    <t>DZIAŁ I - HODOWLA LASU</t>
  </si>
  <si>
    <t>Melioracje agrotechnicze</t>
  </si>
  <si>
    <t>PORZ&gt;100</t>
  </si>
  <si>
    <t>Oczyszczanie zrębów i halizn z krzewów, jeżyn, malin itp. poprzez wycinanie i wynoszenie - dla 100% pokrycia powierzchni</t>
  </si>
  <si>
    <t xml:space="preserve">HA </t>
  </si>
  <si>
    <t>GODZ R8</t>
  </si>
  <si>
    <t>WPOD-31N</t>
  </si>
  <si>
    <t>Wycinanie podszytów i podrostów (wys. 1- do 2 m) w cięciach rębnych, wycinanie znoszenie i układanie w stosy niewymiarowe z pozostawieniem na powierzchni – przy pokryciu pow. odpowiednio: do 30% (…-32N, …-33N), 30-60% (…-62N, …-63N) i pow. 60% (…&gt;62N, …&gt;63N)</t>
  </si>
  <si>
    <t>WPOD-32N</t>
  </si>
  <si>
    <t>WPOD-33N</t>
  </si>
  <si>
    <t>WPOD-62N</t>
  </si>
  <si>
    <t>WPOD-63N</t>
  </si>
  <si>
    <t>WPOD&gt;61N</t>
  </si>
  <si>
    <t>WPOD&gt;62N</t>
  </si>
  <si>
    <t>WPOD&gt;63N</t>
  </si>
  <si>
    <t>PORZ-STOS</t>
  </si>
  <si>
    <t>Wynoszenie i układanie pozostałości w stosy niewymiarowe</t>
  </si>
  <si>
    <t>M3P</t>
  </si>
  <si>
    <t>Przygotowanie gleby</t>
  </si>
  <si>
    <t>WYK-PASR</t>
  </si>
  <si>
    <t>Zdarcie pokrywy pasami</t>
  </si>
  <si>
    <t>KMTR</t>
  </si>
  <si>
    <t>WYK-TAL60</t>
  </si>
  <si>
    <t>Zdarcie pokrywy na talerzach 60cm  60cm</t>
  </si>
  <si>
    <t>TSZT</t>
  </si>
  <si>
    <t>PRZ-PAS</t>
  </si>
  <si>
    <t>Przekopanie gleby pasami w miejscu sadzenia</t>
  </si>
  <si>
    <t>PRZ-TALSA</t>
  </si>
  <si>
    <t>Przekopanie gleby na talerzach w miejscu sadzenia</t>
  </si>
  <si>
    <t>WYK-PASCZ</t>
  </si>
  <si>
    <t>Wyorywanie bruzd pługiem leśnym typu LPZ na powierzchni powyżej 0,50 ha</t>
  </si>
  <si>
    <t>GODZ M8</t>
  </si>
  <si>
    <t>WYK-PA5CZ</t>
  </si>
  <si>
    <t>Wyorywanie bruzd pługiem leśnym typu LPZ  na pow. do 0,5ha (np. gniazda)</t>
  </si>
  <si>
    <t>WYK-PASCP</t>
  </si>
  <si>
    <t>Wyorywanie bruzd pługiem leśnym typu LPZ  pod okapem</t>
  </si>
  <si>
    <t>SPULBR-UC</t>
  </si>
  <si>
    <t>Spulchnianie gleby w bruzdach</t>
  </si>
  <si>
    <t>Odnowienia i porawki</t>
  </si>
  <si>
    <t>SADZ-1KP</t>
  </si>
  <si>
    <t>Sadzenie 1 latek pod kostur na pasach i talerzach</t>
  </si>
  <si>
    <t>SADZ-1M</t>
  </si>
  <si>
    <t>Sadzenie 1 latek w jamkę</t>
  </si>
  <si>
    <t>SADZ-WM</t>
  </si>
  <si>
    <t>Sadzenie wielolatek w jamkę</t>
  </si>
  <si>
    <t>POPR-WM</t>
  </si>
  <si>
    <t>Sadzenie wielolatek w jamkę w poprawkach i uzupełnieniach</t>
  </si>
  <si>
    <t>DOŁ-1I</t>
  </si>
  <si>
    <t>Dołowanie sadzonek z doniesieniem do dołu- 1 – latek iglastych</t>
  </si>
  <si>
    <t>DOŁ-1L</t>
  </si>
  <si>
    <t>Dołowanie sadzonek z doniesieniem do dołu- 1 – latek ilisciastych</t>
  </si>
  <si>
    <t>DOŁ-2I</t>
  </si>
  <si>
    <t>Dołowanie sadzonek z doniesieniem do dołu- 2 – latek iglastych</t>
  </si>
  <si>
    <t>DOŁ-2L</t>
  </si>
  <si>
    <t>Dołowanie sadzonek z doniesieniem do dołu- 2–latek liściastych</t>
  </si>
  <si>
    <t>DOŁ-4I</t>
  </si>
  <si>
    <t>Dołowanie sadzonek z doniesieniem do dołu- 4–latek iglastych</t>
  </si>
  <si>
    <t>DOŁ-4L</t>
  </si>
  <si>
    <t>Dołowanie sadzonek z doniesieniem do dołu- 4 – latek liściastych</t>
  </si>
  <si>
    <t>GODZ-CH</t>
  </si>
  <si>
    <t>Transport sadzonek ze szkółki do dołów na odnawianych pozycjach</t>
  </si>
  <si>
    <t>H</t>
  </si>
  <si>
    <t>KOP-ROW</t>
  </si>
  <si>
    <t>M3</t>
  </si>
  <si>
    <t>Pielęgnowanie upraw</t>
  </si>
  <si>
    <t>MOT-PAS</t>
  </si>
  <si>
    <t>Zniszczenie chwastów (zmotyczenie) wokół sadzonek na pasach</t>
  </si>
  <si>
    <t>KOSZ-CHN</t>
  </si>
  <si>
    <t>Wykaszanie chwastów w uprawach, również usuwanie nalotów w upr. pochodnych</t>
  </si>
  <si>
    <t>HA</t>
  </si>
  <si>
    <t>ZARN30-50</t>
  </si>
  <si>
    <t>Usuwanie żarnowca o pokryciu 30-50%</t>
  </si>
  <si>
    <t>ZARN50-70</t>
  </si>
  <si>
    <t>Usuwanie żarnowca o pokryciu 50-70%</t>
  </si>
  <si>
    <t>CW-SZTIL</t>
  </si>
  <si>
    <t>Czyszczenia wczesne w uprawach z sadzenia i siewów sztucznych igl. lub liśc.</t>
  </si>
  <si>
    <t>CW-SZTM</t>
  </si>
  <si>
    <t xml:space="preserve">Czyszczenia wczesne w uprawach mieszanych z sadzenia i siewów </t>
  </si>
  <si>
    <t>CW-NAT</t>
  </si>
  <si>
    <t>Czyszczenia wczesne w uprawach z naturalnego odnowienia</t>
  </si>
  <si>
    <t>Pielęgnowanie młodników</t>
  </si>
  <si>
    <t>CP-SZTIL1</t>
  </si>
  <si>
    <t>Czyszczenia późne w młodnikach iglastych lub liściastych z sadzenia zabieg I</t>
  </si>
  <si>
    <t>CP-SZTIL2</t>
  </si>
  <si>
    <t>Czyszczenia późne w młodnikach iglastych lub liściastych z sadzenia zabieg II</t>
  </si>
  <si>
    <t>CP-SZTM1</t>
  </si>
  <si>
    <t>Czyszczenia późne w młodnikach wielogatunkowych z sadzenia zabieg I</t>
  </si>
  <si>
    <t>CP-SZTM2</t>
  </si>
  <si>
    <t>Czyszczenia późne w młodnikach wielogatunkowych z sadzenia zabieg II</t>
  </si>
  <si>
    <t>CP-NAT1</t>
  </si>
  <si>
    <t>Czyszczenia późne w młodnikach z naturalnego odnowienia zabieg I</t>
  </si>
  <si>
    <t>CP-NAT2</t>
  </si>
  <si>
    <t>Czyszczenia późne w młodnikach z naturalnego odnowienia zabieg II</t>
  </si>
  <si>
    <t>DZIAŁ II - OCHRONA LASU</t>
  </si>
  <si>
    <t>Ochrona różnorodności biologicznej</t>
  </si>
  <si>
    <t>CZYSZ-BUD</t>
  </si>
  <si>
    <t>Czyszczenie budek lęgowych i schronów dla nietoperzy</t>
  </si>
  <si>
    <t>SZT</t>
  </si>
  <si>
    <t>ZAW-BUD</t>
  </si>
  <si>
    <t xml:space="preserve">Wywieszanie nowych budek lęgowych i schronów dla nietoperzy  </t>
  </si>
  <si>
    <t>DOŁ-I</t>
  </si>
  <si>
    <t>Dołowanie 2-3 latek iglastych z doniesieniem</t>
  </si>
  <si>
    <t>Dołowanie 2-3 latek liściastych z doniesieniem</t>
  </si>
  <si>
    <t>Materiały</t>
  </si>
  <si>
    <t>GWOZDZIE</t>
  </si>
  <si>
    <t>Gwoździe</t>
  </si>
  <si>
    <t>KG</t>
  </si>
  <si>
    <t>Zbiór materiałów prognostycznych</t>
  </si>
  <si>
    <t>PUŁ-RYJ</t>
  </si>
  <si>
    <t>Wykładanie pułapek na ryjkowce</t>
  </si>
  <si>
    <t>SZUK-OWAD</t>
  </si>
  <si>
    <t>Próbne poszukiwania owadów w ściółce</t>
  </si>
  <si>
    <t>Ograniczenie liczebności szkodliwych owadów</t>
  </si>
  <si>
    <t>PUŁ-SO</t>
  </si>
  <si>
    <t>Wykładanie pułapek szkodniki wtórne sosna</t>
  </si>
  <si>
    <t>PUŁ-ŚW</t>
  </si>
  <si>
    <t>Wykładanie pułapek szkodniki wtórne świerk</t>
  </si>
  <si>
    <t>KOR-PSO</t>
  </si>
  <si>
    <t>Korowanie pułapek, niszczenie kory sosnowej</t>
  </si>
  <si>
    <t>KOR-PŚW</t>
  </si>
  <si>
    <t>Korowanie pułapek, niszczenie kory świerkowej</t>
  </si>
  <si>
    <t>KOR-NISZ</t>
  </si>
  <si>
    <t>Niszczenie kory po korowaniu pułapek</t>
  </si>
  <si>
    <t>PORZ-SPAL</t>
  </si>
  <si>
    <t>Spalenie pozostałości pozrębowych</t>
  </si>
  <si>
    <t>Wynoszenie, układanie pozostałości pozrębowych w stosy</t>
  </si>
  <si>
    <t>Zabezpieczenie chemiczne upraw i młodników</t>
  </si>
  <si>
    <t>ZAB-REPEL</t>
  </si>
  <si>
    <t>Zabezpieczenie upraw przed zwierzyną przy użyciu repelentów</t>
  </si>
  <si>
    <t>ZAB-MCHRN</t>
  </si>
  <si>
    <t>Zabezpieczenie młodników przed spałowaniem przy użyciu repelentów</t>
  </si>
  <si>
    <t>Zabezpieczenie mechaniczne upraw i młodników</t>
  </si>
  <si>
    <t>ZAB-INNEZ</t>
  </si>
  <si>
    <t>Zabezpieczenie upraw przed zgryzaniem np. siateczka tzw. cebulkowa itp.</t>
  </si>
  <si>
    <t>ZDE-INNEZ</t>
  </si>
  <si>
    <t>Zdejmowanie np. siateczki tzw. cebulkowa itp.</t>
  </si>
  <si>
    <t>ZAB-OSŁON</t>
  </si>
  <si>
    <t xml:space="preserve">Zabezpieczenie drzewek przy użyciu np. osłonek </t>
  </si>
  <si>
    <t>ZAB-UPAL3</t>
  </si>
  <si>
    <t>Zabezpieczenie drzewek przy użyciu 3 palików (palikowanie modrzewia)</t>
  </si>
  <si>
    <t>Pozostałe zabiegi z zakresu ochrony lasu</t>
  </si>
  <si>
    <t>TRA-ODP</t>
  </si>
  <si>
    <t>Transport śmieci</t>
  </si>
  <si>
    <t>ZBR-ODP</t>
  </si>
  <si>
    <t>Zbieranie śmieci</t>
  </si>
  <si>
    <t>GODZ-RH</t>
  </si>
  <si>
    <t>Prace godzinowe wykonywane ręcznie z ochrony lasu</t>
  </si>
  <si>
    <t>Prace godzinowe wykonane ciągnikiem z ochrony lasu</t>
  </si>
  <si>
    <t>SMAR-PBIO</t>
  </si>
  <si>
    <t>Smarowanie pni biopreparatami</t>
  </si>
  <si>
    <t>Grodzenie upraw przed zwierzyną siatką</t>
  </si>
  <si>
    <t>GRODZ-SN</t>
  </si>
  <si>
    <t>Grodzenie uprawy siatką niziny</t>
  </si>
  <si>
    <t>HM</t>
  </si>
  <si>
    <t>GODZ R23</t>
  </si>
  <si>
    <t>GRODZ-DEM</t>
  </si>
  <si>
    <t>Demontaż grodzenia</t>
  </si>
  <si>
    <t>GODZ-RH23</t>
  </si>
  <si>
    <t>GODZ-CH23</t>
  </si>
  <si>
    <t>GODZ M23</t>
  </si>
  <si>
    <t>Materiały do grodzeń</t>
  </si>
  <si>
    <t>SKOBLE</t>
  </si>
  <si>
    <t>Skoble</t>
  </si>
  <si>
    <t>DZIAŁ III - OCHRONA PRZECIWPOŻAROWA</t>
  </si>
  <si>
    <t>GODZ CPP</t>
  </si>
  <si>
    <t>Prace godzinowe ciągnikowe ochrona przeciwpożarowa</t>
  </si>
  <si>
    <t>GODZ RPP</t>
  </si>
  <si>
    <t>Prace godzinowe ręczne ochrona przeciwpożarowa</t>
  </si>
  <si>
    <t>PPOŻ-PORZ</t>
  </si>
  <si>
    <t>Porządkowanie terenu przy pasach ppoż.</t>
  </si>
  <si>
    <t>ODN-PAS</t>
  </si>
  <si>
    <t>Mineralizacja pasów ppoż.</t>
  </si>
  <si>
    <t>DZIAŁ IV - POZYSKANIE I ZRYWKA DREWNA</t>
  </si>
  <si>
    <t>Cięcia zupełne - rębne (rębnie I) IA, IAK, IAW, IB, IBK, IBW, IC, ICK, ICW</t>
  </si>
  <si>
    <t>Pozostałe cięcia rębne – realizowane w ramach rębni, IIA, IIAK, IIAU, IIAUK, IIB, IIBK, IIBU, IIBUK, IIC, IICK, IICU, IICUK, IID, IIDK, IIDU, IIDUK, IIIA, IIIAK, IIIAU, IIIAUK, IIIB, IIIBK, IIIBU, IIIBUK, IVA, IVAK, IVAU, IVAUK, IVB, IVBK, IVBU, IVBUK, IVC, IVCK, IVCU, IVCUK, IVD, IVDK, IVDU, IVDUK, V, VK</t>
  </si>
  <si>
    <t>Trzebieże późne i cięcia sanitarno – selekcyjne, CSS, CSSK, TPN, TPNK, TPP, TPPK</t>
  </si>
  <si>
    <t>Trzebieże wczesne i czyszczenia późne, CP-P, CP-PK, TWN, TWNK, TWP, TWPK</t>
  </si>
  <si>
    <t>Cięcia przygodne i pozostałe, DRZEW, DRZEWK, PŁAZ, PŁAZK, PR, PRK, PRZEST, PRZESTK, PTP, PTPK, PTW, PTWK, UPRZPOZ, UPRZPOZK, ZADRZEW</t>
  </si>
  <si>
    <t>Pozyskanie drewna - razem</t>
  </si>
  <si>
    <t>Zrywka drewna - mechaniczna</t>
  </si>
  <si>
    <t>ZRYWKA</t>
  </si>
  <si>
    <t>Zrywka drewna</t>
  </si>
  <si>
    <t>ZRYWKA-2</t>
  </si>
  <si>
    <t>Zrywka drewna rozliczana kwitem Z2</t>
  </si>
  <si>
    <t>Inne czynności z pozyskania drewna</t>
  </si>
  <si>
    <t>GODZ RP</t>
  </si>
  <si>
    <t>Prace wykonywane ręcznie</t>
  </si>
  <si>
    <t>GODZ SZAC</t>
  </si>
  <si>
    <t>Prace wykonywane ręcznie pomoc przy szacunkach brakarskich</t>
  </si>
  <si>
    <t>GODZ CP</t>
  </si>
  <si>
    <t>Prace wykonywane ciągnikiem</t>
  </si>
  <si>
    <t>GODZ KSZL</t>
  </si>
  <si>
    <t>Prace wykonywane ciągnikiem konserwacja szlaków zrywkowych</t>
  </si>
  <si>
    <t>DZIAŁ V - UBOCZNE UŻYTKOWANIE LASU</t>
  </si>
  <si>
    <t>Pozyskanie choinek i stroiszu w lesie</t>
  </si>
  <si>
    <t xml:space="preserve">GODZ RP </t>
  </si>
  <si>
    <t>Prace wykonywane ręcznie w ubocznym użytkowaniu lasu</t>
  </si>
  <si>
    <t>Prace wykonywane ciągnikiem w ubocznym użytkowaniu lasu</t>
  </si>
  <si>
    <t>DZIAŁ VI - UTRZYMANIE INFRASTRUKTURY LEŚNEJ</t>
  </si>
  <si>
    <t>Utrzymanie dróg</t>
  </si>
  <si>
    <t>GODZ-ROZN</t>
  </si>
  <si>
    <t>Prace wykonywane ręcznie w utrzymaniu dróg leśnych</t>
  </si>
  <si>
    <t>GODZ-CKON</t>
  </si>
  <si>
    <t>Prace wykonywane ciągnikiem w utrzymaniu dróg leśnych</t>
  </si>
  <si>
    <t>Utrzymanie urzadzen melioracyjnych</t>
  </si>
  <si>
    <t>Prace wykonywane ręcznie w utrzymaniu urządzeń melioracyjnych</t>
  </si>
  <si>
    <t>Podsumowanie prac godzinowych ręcznych i ciągnikowych</t>
  </si>
  <si>
    <t>GODZ-R*</t>
  </si>
  <si>
    <t xml:space="preserve">Prace wykonywane ręcznie </t>
  </si>
  <si>
    <t xml:space="preserve">H </t>
  </si>
  <si>
    <t>R8</t>
  </si>
  <si>
    <t>R23</t>
  </si>
  <si>
    <t>GODZ-C*</t>
  </si>
  <si>
    <t xml:space="preserve">Prace wykonywane ciągnikiem </t>
  </si>
  <si>
    <t>M8</t>
  </si>
  <si>
    <t>M23</t>
  </si>
  <si>
    <t>Cena łączna (netto)</t>
  </si>
  <si>
    <t>Cena łączna (brutto)</t>
  </si>
  <si>
    <t>(podpis)</t>
  </si>
  <si>
    <t xml:space="preserve">ul. Klonowa 12, 76-010 Polanów </t>
  </si>
  <si>
    <t>GODZ CH</t>
  </si>
  <si>
    <t>ROZDR-PP</t>
  </si>
  <si>
    <t>Kopanie rowów</t>
  </si>
  <si>
    <t>Całkowity wyrób drewna pilarką niziny, Całkowity wyrób drewna pilarką góry</t>
  </si>
  <si>
    <t>CWDPN, CWDPG</t>
  </si>
  <si>
    <t>CWDN-D, CWDG-D</t>
  </si>
  <si>
    <t>CWDMN, CWDMG</t>
  </si>
  <si>
    <t>Mechaniczne poz. drewna harwester niziny, Mechaniczne poz. drewna harwester góry</t>
  </si>
  <si>
    <t>Całkowity wyrób drewna niziny, Całkowity wyrób drewna góry</t>
  </si>
  <si>
    <t>Rozdrabnianie pozostałości pozrębowych bez mineralizowania z glegą</t>
  </si>
  <si>
    <r>
      <t xml:space="preserve">na terenie Nadleśnictwa Polanów w roku 2021 - postepowanie powtórzone” składamy niniejszym ofertę na </t>
    </r>
    <r>
      <rPr>
        <b/>
        <sz val="11"/>
        <color theme="1"/>
        <rFont val="Arial"/>
        <family val="2"/>
        <charset val="238"/>
      </rPr>
      <t xml:space="preserve">Pakiet 14 Leśnictwo Żydowo </t>
    </r>
  </si>
  <si>
    <r>
      <t xml:space="preserve">na terenie Nadleśnictwa Polanów w roku 2021 - postępowanie powtórzone” składamy niniejszym ofertę na </t>
    </r>
    <r>
      <rPr>
        <b/>
        <sz val="11"/>
        <color theme="1"/>
        <rFont val="Arial"/>
        <family val="2"/>
        <charset val="238"/>
      </rPr>
      <t xml:space="preserve">Pakiet 13 Leśnictwo Wierzchlas </t>
    </r>
  </si>
  <si>
    <r>
      <t xml:space="preserve">na terenie Nadleśnictwa Polanów w roku 2021 - postępowanie powtórzone” składamy niniejszym ofertę na </t>
    </r>
    <r>
      <rPr>
        <b/>
        <sz val="11"/>
        <color theme="1"/>
        <rFont val="Arial"/>
        <family val="2"/>
        <charset val="238"/>
      </rPr>
      <t xml:space="preserve">Pakiet 11 Leśnictwo Rzeczyca </t>
    </r>
  </si>
  <si>
    <r>
      <t xml:space="preserve">na terenie Nadleśnictwa Polanów w roku 2021 - postepowanie powtórzone” składamy niniejszym ofertę na </t>
    </r>
    <r>
      <rPr>
        <b/>
        <sz val="11"/>
        <color theme="1"/>
        <rFont val="Arial"/>
        <family val="2"/>
        <charset val="238"/>
      </rPr>
      <t xml:space="preserve">Pakiet 10 Leśnictwo Warblewo </t>
    </r>
  </si>
  <si>
    <r>
      <t xml:space="preserve">na terenie Nadleśnictwa Polanów w roku 2021 - postępowanie powtórzone” składamy niniejszym ofertę na </t>
    </r>
    <r>
      <rPr>
        <b/>
        <sz val="11"/>
        <color theme="1"/>
        <rFont val="Arial"/>
        <family val="2"/>
        <charset val="238"/>
      </rPr>
      <t xml:space="preserve">Pakiet 5 Leśnictwo Wieleń </t>
    </r>
  </si>
  <si>
    <r>
      <t xml:space="preserve">na terenie Nadleśnictwa Polanów w roku 2021 - postępowanie powtórzone” składamy niniejszym ofertę na </t>
    </r>
    <r>
      <rPr>
        <b/>
        <sz val="11"/>
        <color theme="1"/>
        <rFont val="Arial"/>
        <family val="2"/>
        <charset val="238"/>
      </rPr>
      <t xml:space="preserve">Pakiet 3 Leśnictwo Buszyno </t>
    </r>
  </si>
  <si>
    <r>
      <t xml:space="preserve">na terenie Nadleśnictwa Polanów w roku 2021 - postępowanie powtórzone” składamy niniejszym ofertę na </t>
    </r>
    <r>
      <rPr>
        <b/>
        <sz val="11"/>
        <color theme="1"/>
        <rFont val="Arial"/>
        <family val="2"/>
        <charset val="238"/>
      </rPr>
      <t xml:space="preserve">Pakiet 2 Leśnictwo Krąg </t>
    </r>
  </si>
  <si>
    <r>
      <t xml:space="preserve">na terenie Nadleśnictwa Polanów w roku 2021 - postepowanie powtórzone” składamy niniejszym ofertę na </t>
    </r>
    <r>
      <rPr>
        <b/>
        <sz val="11"/>
        <color theme="1"/>
        <rFont val="Arial"/>
        <family val="2"/>
        <charset val="238"/>
      </rPr>
      <t>Pakiet 1 Leśnictwo Żytnik</t>
    </r>
  </si>
  <si>
    <r>
      <t xml:space="preserve">na terenie Nadleśnictwa Polanów w roku 2021 -  postępowanie powtórzone” składamy niniejszym ofertę na </t>
    </r>
    <r>
      <rPr>
        <b/>
        <sz val="11"/>
        <color theme="1"/>
        <rFont val="Arial"/>
        <family val="2"/>
        <charset val="238"/>
      </rPr>
      <t xml:space="preserve">Pakiet 17 Rozdrabnianie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</si>
</sst>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1"/>
      <color theme="1"/>
      <name val="Arial"/>
      <family val="2"/>
      <charset val="238"/>
    </font>
    <font>
      <b/>
      <sz val="11"/>
      <color theme="1"/>
      <name val="Arial"/>
      <family val="2"/>
      <charset val="238"/>
    </font>
    <font>
      <b/>
      <sz val="11"/>
      <color rgb="FFFF0000"/>
      <name val="Arial"/>
      <family val="2"/>
      <charset val="238"/>
    </font>
    <font>
      <sz val="11"/>
      <name val="Arial"/>
      <family val="2"/>
      <charset val="238"/>
    </font>
    <font>
      <b/>
      <sz val="11"/>
      <color rgb="FF000000"/>
      <name val="Arial"/>
      <family val="2"/>
      <charset val="238"/>
    </font>
    <font>
      <b/>
      <sz val="11"/>
      <name val="Arial"/>
      <family val="2"/>
      <charset val="238"/>
    </font>
    <font>
      <sz val="11"/>
      <color rgb="FF000000"/>
      <name val="Arial"/>
      <family val="2"/>
      <charset val="238"/>
    </font>
    <font>
      <sz val="11"/>
      <color rgb="FFFF000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51">
    <xf numFmtId="0" fontId="0" fillId="0" borderId="0" xfId="0"/>
    <xf numFmtId="0" fontId="2" fillId="0" borderId="0" xfId="0" applyFont="1" applyAlignment="1">
      <alignment horizontal="right" vertical="center"/>
    </xf>
    <xf numFmtId="4" fontId="2" fillId="0" borderId="0" xfId="0" applyNumberFormat="1" applyFont="1" applyAlignment="1">
      <alignment horizontal="right" vertical="center"/>
    </xf>
    <xf numFmtId="9" fontId="2" fillId="0" borderId="3" xfId="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9" fontId="2" fillId="0" borderId="0" xfId="1" applyFont="1" applyBorder="1" applyAlignment="1">
      <alignment horizontal="center" vertical="center"/>
    </xf>
    <xf numFmtId="0" fontId="5" fillId="0" borderId="0" xfId="0" applyFont="1" applyAlignment="1">
      <alignment horizontal="right" vertical="center"/>
    </xf>
    <xf numFmtId="4" fontId="6" fillId="0" borderId="4" xfId="0" applyNumberFormat="1" applyFont="1" applyBorder="1" applyAlignment="1">
      <alignment horizontal="right" vertical="center"/>
    </xf>
    <xf numFmtId="9" fontId="6" fillId="0" borderId="4" xfId="1" applyFont="1" applyFill="1" applyBorder="1" applyAlignment="1">
      <alignment horizontal="center" vertical="center"/>
    </xf>
    <xf numFmtId="4" fontId="6" fillId="0" borderId="4" xfId="0" applyNumberFormat="1" applyFont="1" applyBorder="1" applyAlignment="1">
      <alignment vertical="center"/>
    </xf>
    <xf numFmtId="0" fontId="5" fillId="0" borderId="5" xfId="0" applyFont="1" applyBorder="1" applyAlignment="1">
      <alignment horizontal="right" vertical="center"/>
    </xf>
    <xf numFmtId="4" fontId="8" fillId="0" borderId="4" xfId="0" applyNumberFormat="1" applyFont="1" applyBorder="1" applyAlignment="1">
      <alignment horizontal="right" vertical="center" wrapText="1"/>
    </xf>
    <xf numFmtId="9" fontId="8" fillId="0" borderId="4" xfId="1" applyFont="1" applyFill="1" applyBorder="1" applyAlignment="1">
      <alignment horizontal="center" vertical="center" wrapText="1"/>
    </xf>
    <xf numFmtId="4" fontId="8" fillId="0" borderId="4" xfId="0" applyNumberFormat="1" applyFont="1" applyBorder="1" applyAlignment="1">
      <alignment vertical="center" wrapText="1"/>
    </xf>
    <xf numFmtId="0" fontId="5" fillId="0" borderId="6" xfId="0" applyFont="1" applyBorder="1" applyAlignment="1">
      <alignment horizontal="right" vertical="center"/>
    </xf>
    <xf numFmtId="0" fontId="5" fillId="0" borderId="4" xfId="0" applyFont="1" applyBorder="1" applyAlignment="1">
      <alignment horizontal="left" vertical="center" wrapText="1"/>
    </xf>
    <xf numFmtId="4" fontId="8" fillId="0" borderId="4" xfId="0" applyNumberFormat="1" applyFont="1" applyBorder="1" applyAlignment="1">
      <alignment horizontal="right" vertical="center"/>
    </xf>
    <xf numFmtId="9" fontId="8" fillId="0" borderId="4" xfId="1" applyFont="1" applyBorder="1" applyAlignment="1">
      <alignment horizontal="center" vertical="center" wrapText="1"/>
    </xf>
    <xf numFmtId="0" fontId="5" fillId="4" borderId="4" xfId="0" applyFont="1" applyFill="1" applyBorder="1" applyAlignment="1">
      <alignment horizontal="left" vertical="center" wrapText="1"/>
    </xf>
    <xf numFmtId="0" fontId="5" fillId="0" borderId="4" xfId="0" applyFont="1" applyBorder="1" applyAlignment="1">
      <alignment horizontal="center" vertical="center" wrapText="1"/>
    </xf>
    <xf numFmtId="9" fontId="8" fillId="0" borderId="4" xfId="1" applyFont="1" applyBorder="1" applyAlignment="1">
      <alignment horizontal="center" vertical="center"/>
    </xf>
    <xf numFmtId="0" fontId="5" fillId="0" borderId="4" xfId="0" applyFont="1" applyBorder="1" applyAlignment="1">
      <alignment horizontal="left" vertical="center"/>
    </xf>
    <xf numFmtId="4" fontId="5" fillId="0" borderId="6" xfId="0" applyNumberFormat="1" applyFont="1" applyBorder="1" applyAlignment="1">
      <alignment horizontal="right" vertical="center"/>
    </xf>
    <xf numFmtId="4" fontId="2" fillId="0" borderId="4" xfId="0" applyNumberFormat="1" applyFont="1" applyBorder="1" applyAlignment="1">
      <alignment horizontal="right" vertical="center" wrapText="1"/>
    </xf>
    <xf numFmtId="9" fontId="2" fillId="0" borderId="4" xfId="1" applyFont="1" applyBorder="1" applyAlignment="1">
      <alignment horizontal="center" vertical="center" wrapText="1"/>
    </xf>
    <xf numFmtId="0" fontId="5" fillId="0" borderId="10" xfId="0" applyFont="1" applyBorder="1" applyAlignment="1">
      <alignment horizontal="right" vertical="center"/>
    </xf>
    <xf numFmtId="4" fontId="3" fillId="0" borderId="4" xfId="0" applyNumberFormat="1" applyFont="1" applyBorder="1" applyAlignment="1">
      <alignment horizontal="right" vertical="center"/>
    </xf>
    <xf numFmtId="9" fontId="3" fillId="0" borderId="4" xfId="1" applyFont="1" applyFill="1" applyBorder="1" applyAlignment="1">
      <alignment horizontal="center" vertical="center"/>
    </xf>
    <xf numFmtId="4" fontId="6" fillId="0" borderId="4" xfId="2" applyNumberFormat="1" applyFont="1" applyBorder="1" applyAlignment="1">
      <alignment horizontal="right" vertical="center"/>
    </xf>
    <xf numFmtId="4" fontId="2" fillId="0" borderId="4" xfId="0" applyNumberFormat="1" applyFont="1" applyBorder="1" applyAlignment="1">
      <alignment horizontal="right" vertical="center"/>
    </xf>
    <xf numFmtId="9" fontId="2" fillId="0" borderId="4" xfId="1" applyFont="1" applyBorder="1" applyAlignment="1">
      <alignment horizontal="center" vertical="center"/>
    </xf>
    <xf numFmtId="9" fontId="3" fillId="0" borderId="4" xfId="1" applyFont="1" applyBorder="1" applyAlignment="1">
      <alignment horizontal="center" vertical="center"/>
    </xf>
    <xf numFmtId="0" fontId="5" fillId="0" borderId="4" xfId="0" applyFont="1" applyBorder="1" applyAlignment="1">
      <alignment horizontal="center" vertical="center"/>
    </xf>
    <xf numFmtId="0" fontId="5" fillId="0" borderId="4" xfId="2" applyFont="1" applyBorder="1" applyAlignment="1">
      <alignment horizontal="left" vertical="center" wrapText="1"/>
    </xf>
    <xf numFmtId="0" fontId="5" fillId="0" borderId="9" xfId="0" applyFont="1" applyBorder="1" applyAlignment="1">
      <alignment horizontal="center" vertical="center"/>
    </xf>
    <xf numFmtId="9" fontId="5" fillId="0" borderId="4" xfId="1" applyFont="1" applyBorder="1" applyAlignment="1">
      <alignment horizontal="center" vertical="center"/>
    </xf>
    <xf numFmtId="4" fontId="9" fillId="0" borderId="0" xfId="0" applyNumberFormat="1" applyFont="1" applyAlignment="1">
      <alignment horizontal="right" vertical="center"/>
    </xf>
    <xf numFmtId="4" fontId="6" fillId="0" borderId="4" xfId="0" applyNumberFormat="1" applyFont="1" applyBorder="1" applyAlignment="1">
      <alignment horizontal="right" vertical="center" wrapText="1"/>
    </xf>
    <xf numFmtId="9" fontId="6" fillId="0" borderId="4" xfId="1" applyFont="1" applyFill="1" applyBorder="1" applyAlignment="1">
      <alignment horizontal="center" vertical="center" wrapText="1"/>
    </xf>
    <xf numFmtId="9" fontId="8" fillId="0" borderId="4" xfId="1" applyFont="1" applyFill="1" applyBorder="1" applyAlignment="1">
      <alignment horizontal="center" vertical="center"/>
    </xf>
    <xf numFmtId="4" fontId="8" fillId="0" borderId="4" xfId="0" applyNumberFormat="1" applyFont="1" applyBorder="1" applyAlignment="1">
      <alignment vertical="center"/>
    </xf>
    <xf numFmtId="9" fontId="2" fillId="0" borderId="4" xfId="1" applyFont="1" applyFill="1" applyBorder="1" applyAlignment="1">
      <alignment horizontal="center" vertical="center"/>
    </xf>
    <xf numFmtId="0" fontId="5" fillId="0" borderId="4" xfId="0" applyFont="1" applyBorder="1" applyAlignment="1">
      <alignment horizontal="left" vertical="center"/>
    </xf>
    <xf numFmtId="4" fontId="5" fillId="0" borderId="4" xfId="0" applyNumberFormat="1" applyFont="1" applyBorder="1" applyAlignment="1">
      <alignment horizontal="right" vertical="center" wrapText="1"/>
    </xf>
    <xf numFmtId="0" fontId="5" fillId="0" borderId="0" xfId="0" applyFont="1" applyAlignment="1">
      <alignment horizontal="right" vertical="center" wrapText="1"/>
    </xf>
    <xf numFmtId="4" fontId="5" fillId="0" borderId="0" xfId="0" applyNumberFormat="1" applyFont="1" applyAlignment="1">
      <alignment horizontal="right" vertical="center" wrapText="1"/>
    </xf>
    <xf numFmtId="0" fontId="2" fillId="0" borderId="3" xfId="0" applyFont="1" applyBorder="1" applyAlignment="1">
      <alignment horizontal="left" vertical="center"/>
    </xf>
    <xf numFmtId="0" fontId="2" fillId="0" borderId="2" xfId="0" applyFont="1" applyBorder="1" applyAlignment="1">
      <alignment horizontal="center" vertical="center"/>
    </xf>
    <xf numFmtId="4" fontId="5" fillId="0" borderId="0" xfId="0" applyNumberFormat="1" applyFont="1" applyAlignment="1">
      <alignment horizontal="right" vertical="center"/>
    </xf>
    <xf numFmtId="4" fontId="3" fillId="0" borderId="4" xfId="0" applyNumberFormat="1" applyFont="1" applyFill="1" applyBorder="1" applyAlignment="1">
      <alignment horizontal="right" vertical="center"/>
    </xf>
    <xf numFmtId="4" fontId="6" fillId="0" borderId="4" xfId="0" applyNumberFormat="1" applyFont="1" applyBorder="1" applyAlignment="1">
      <alignment horizontal="right" vertical="center" wrapText="1"/>
    </xf>
    <xf numFmtId="4" fontId="8" fillId="2" borderId="4" xfId="0" applyNumberFormat="1" applyFont="1" applyFill="1" applyBorder="1" applyAlignment="1">
      <alignment horizontal="right" vertical="center"/>
    </xf>
    <xf numFmtId="4" fontId="2" fillId="0" borderId="0" xfId="0" applyNumberFormat="1" applyFont="1" applyFill="1" applyAlignment="1">
      <alignment horizontal="right" vertical="center"/>
    </xf>
    <xf numFmtId="4" fontId="8" fillId="0" borderId="4" xfId="0" applyNumberFormat="1" applyFont="1" applyFill="1" applyBorder="1" applyAlignment="1">
      <alignment vertical="center" wrapText="1"/>
    </xf>
    <xf numFmtId="4" fontId="6" fillId="0" borderId="4" xfId="0" applyNumberFormat="1" applyFont="1" applyFill="1" applyBorder="1" applyAlignment="1">
      <alignment vertical="center"/>
    </xf>
    <xf numFmtId="0" fontId="5" fillId="0" borderId="4" xfId="0" applyFont="1" applyBorder="1" applyAlignment="1">
      <alignment horizontal="left" vertical="center"/>
    </xf>
    <xf numFmtId="4" fontId="8" fillId="0" borderId="4" xfId="0" applyNumberFormat="1" applyFont="1" applyFill="1" applyBorder="1" applyAlignment="1">
      <alignment horizontal="right" vertical="center"/>
    </xf>
    <xf numFmtId="4" fontId="8" fillId="0" borderId="4" xfId="0" applyNumberFormat="1" applyFont="1" applyFill="1" applyBorder="1" applyAlignment="1">
      <alignment horizontal="right" vertical="center" wrapText="1"/>
    </xf>
    <xf numFmtId="4" fontId="2"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xf>
    <xf numFmtId="4" fontId="6" fillId="0" borderId="4" xfId="0" applyNumberFormat="1" applyFont="1" applyFill="1" applyBorder="1" applyAlignment="1">
      <alignment horizontal="right" vertical="center"/>
    </xf>
    <xf numFmtId="4" fontId="2" fillId="0" borderId="4" xfId="0" applyNumberFormat="1" applyFont="1" applyFill="1" applyBorder="1" applyAlignment="1">
      <alignment horizontal="right" vertical="center" wrapText="1"/>
    </xf>
    <xf numFmtId="4" fontId="6" fillId="0" borderId="4" xfId="2" applyNumberFormat="1" applyFont="1" applyFill="1" applyBorder="1" applyAlignment="1">
      <alignment horizontal="right" vertical="center"/>
    </xf>
    <xf numFmtId="4" fontId="5" fillId="0" borderId="4" xfId="0" applyNumberFormat="1" applyFont="1" applyFill="1" applyBorder="1" applyAlignment="1">
      <alignment horizontal="right" vertical="center"/>
    </xf>
    <xf numFmtId="4" fontId="6" fillId="0" borderId="4" xfId="0" applyNumberFormat="1" applyFont="1" applyFill="1" applyBorder="1" applyAlignment="1">
      <alignment horizontal="right" vertical="center" wrapText="1"/>
    </xf>
    <xf numFmtId="9" fontId="5" fillId="0" borderId="4" xfId="1" applyFont="1" applyFill="1" applyBorder="1" applyAlignment="1">
      <alignment horizontal="center" vertical="center"/>
    </xf>
    <xf numFmtId="4" fontId="8" fillId="0" borderId="4" xfId="0" applyNumberFormat="1" applyFont="1" applyFill="1" applyBorder="1" applyAlignment="1">
      <alignment vertical="center"/>
    </xf>
    <xf numFmtId="0" fontId="2" fillId="0" borderId="0" xfId="0" applyFont="1" applyAlignment="1">
      <alignment horizontal="left" vertical="center"/>
    </xf>
    <xf numFmtId="4" fontId="6" fillId="0" borderId="4" xfId="0" applyNumberFormat="1" applyFont="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4" fontId="0" fillId="0" borderId="4" xfId="0" applyNumberFormat="1" applyBorder="1" applyAlignment="1">
      <alignment horizontal="right" vertical="center"/>
    </xf>
    <xf numFmtId="9" fontId="0" fillId="0" borderId="4" xfId="0" applyNumberFormat="1" applyBorder="1" applyAlignment="1">
      <alignment horizontal="center" vertical="center"/>
    </xf>
    <xf numFmtId="4" fontId="0" fillId="2" borderId="4" xfId="0" applyNumberFormat="1" applyFill="1" applyBorder="1" applyAlignment="1">
      <alignment horizontal="right"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xf numFmtId="4" fontId="8" fillId="0" borderId="7" xfId="0" applyNumberFormat="1" applyFont="1" applyFill="1" applyBorder="1" applyAlignment="1">
      <alignment horizontal="center" vertical="center"/>
    </xf>
    <xf numFmtId="4" fontId="8" fillId="0" borderId="8"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 fontId="8" fillId="2" borderId="7" xfId="0" applyNumberFormat="1" applyFont="1" applyFill="1" applyBorder="1" applyAlignment="1">
      <alignment horizontal="center" vertical="center"/>
    </xf>
    <xf numFmtId="4" fontId="8" fillId="2" borderId="8" xfId="0" applyNumberFormat="1" applyFont="1" applyFill="1" applyBorder="1" applyAlignment="1">
      <alignment horizontal="center" vertical="center"/>
    </xf>
    <xf numFmtId="4" fontId="8" fillId="2" borderId="9" xfId="0" applyNumberFormat="1" applyFont="1" applyFill="1" applyBorder="1" applyAlignment="1">
      <alignment horizontal="center" vertical="center"/>
    </xf>
    <xf numFmtId="9" fontId="8" fillId="0" borderId="7" xfId="1" applyFont="1" applyFill="1" applyBorder="1" applyAlignment="1">
      <alignment horizontal="center" vertical="center"/>
    </xf>
    <xf numFmtId="9" fontId="8" fillId="0" borderId="8" xfId="1" applyFont="1" applyFill="1" applyBorder="1" applyAlignment="1">
      <alignment horizontal="center" vertical="center"/>
    </xf>
    <xf numFmtId="9" fontId="8" fillId="0" borderId="9" xfId="1" applyFont="1" applyFill="1" applyBorder="1" applyAlignment="1">
      <alignment horizontal="center" vertical="center"/>
    </xf>
    <xf numFmtId="4" fontId="8" fillId="0" borderId="7" xfId="0" applyNumberFormat="1" applyFont="1" applyBorder="1" applyAlignment="1">
      <alignment horizontal="center" vertical="center"/>
    </xf>
    <xf numFmtId="4" fontId="8" fillId="0" borderId="8" xfId="0" applyNumberFormat="1" applyFont="1" applyBorder="1" applyAlignment="1">
      <alignment horizontal="center" vertical="center"/>
    </xf>
    <xf numFmtId="4" fontId="8" fillId="0" borderId="9"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4" xfId="0" applyFont="1" applyBorder="1" applyAlignment="1">
      <alignment horizontal="right" vertical="center" wrapText="1"/>
    </xf>
    <xf numFmtId="4" fontId="8" fillId="2" borderId="7" xfId="0" applyNumberFormat="1" applyFont="1" applyFill="1" applyBorder="1" applyAlignment="1">
      <alignment horizontal="right" vertical="center"/>
    </xf>
    <xf numFmtId="4" fontId="8" fillId="2" borderId="9" xfId="0" applyNumberFormat="1" applyFont="1" applyFill="1" applyBorder="1" applyAlignment="1">
      <alignment horizontal="right" vertical="center"/>
    </xf>
    <xf numFmtId="0" fontId="7" fillId="0" borderId="4"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5" fillId="0" borderId="8" xfId="0" applyFont="1" applyBorder="1" applyAlignment="1">
      <alignment horizontal="center" vertical="center"/>
    </xf>
    <xf numFmtId="0" fontId="7" fillId="3" borderId="4" xfId="0" applyFont="1" applyFill="1" applyBorder="1" applyAlignment="1">
      <alignment horizontal="center" vertical="center"/>
    </xf>
    <xf numFmtId="0" fontId="6" fillId="0" borderId="4" xfId="0" applyFont="1" applyBorder="1" applyAlignment="1">
      <alignment horizontal="left" vertical="center" wrapText="1"/>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3"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7" fillId="0" borderId="11" xfId="2" applyFont="1" applyBorder="1" applyAlignment="1">
      <alignment horizontal="left" vertical="center"/>
    </xf>
    <xf numFmtId="0" fontId="7" fillId="0" borderId="12" xfId="2" applyFont="1" applyBorder="1" applyAlignment="1">
      <alignment horizontal="left" vertical="center"/>
    </xf>
    <xf numFmtId="0" fontId="7" fillId="0" borderId="13" xfId="2" applyFont="1" applyBorder="1" applyAlignment="1">
      <alignment horizontal="lef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7"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2" borderId="0" xfId="0" applyFont="1" applyFill="1" applyAlignment="1">
      <alignment horizontal="center" vertical="center"/>
    </xf>
    <xf numFmtId="0" fontId="6" fillId="0" borderId="4" xfId="0" applyFont="1" applyBorder="1" applyAlignment="1">
      <alignment horizontal="left" vertical="center"/>
    </xf>
    <xf numFmtId="0" fontId="6" fillId="0" borderId="4" xfId="0" applyFont="1" applyBorder="1" applyAlignment="1">
      <alignment horizontal="center" vertical="center"/>
    </xf>
    <xf numFmtId="4" fontId="6" fillId="0" borderId="4" xfId="0" applyNumberFormat="1" applyFont="1" applyBorder="1" applyAlignment="1">
      <alignment horizontal="right" vertical="center"/>
    </xf>
    <xf numFmtId="4" fontId="6" fillId="0" borderId="4" xfId="0" applyNumberFormat="1" applyFont="1" applyBorder="1" applyAlignment="1">
      <alignment horizontal="right" vertical="center" wrapText="1"/>
    </xf>
    <xf numFmtId="9" fontId="6" fillId="0" borderId="4" xfId="1"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 fontId="3" fillId="0" borderId="0" xfId="0" applyNumberFormat="1" applyFont="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7" fillId="0" borderId="4" xfId="0" applyFont="1" applyFill="1" applyBorder="1" applyAlignment="1">
      <alignment horizontal="left" vertical="center"/>
    </xf>
  </cellXfs>
  <cellStyles count="3">
    <cellStyle name="Normalny" xfId="0" builtinId="0"/>
    <cellStyle name="Normalny 2" xfId="2" xr:uid="{2488D505-E69C-4E94-AF45-37191914B409}"/>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ED4DC-2D13-45D7-9DEB-910DAA4629F2}">
  <sheetPr>
    <tabColor rgb="FF92D050"/>
    <pageSetUpPr fitToPage="1"/>
  </sheetPr>
  <dimension ref="A1:N183"/>
  <sheetViews>
    <sheetView showZeros="0" view="pageBreakPreview" topLeftCell="A10" zoomScaleNormal="75" zoomScaleSheetLayoutView="100" workbookViewId="0">
      <selection activeCell="D12" sqref="D12:J15"/>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260</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63"/>
      <c r="H25" s="63"/>
      <c r="I25" s="9"/>
      <c r="J25" s="10"/>
      <c r="K25" s="2">
        <f>SUM(H25:H73)</f>
        <v>0</v>
      </c>
      <c r="L25" s="2">
        <f>SUM(J25:J73)</f>
        <v>0</v>
      </c>
      <c r="M25" s="2"/>
      <c r="N25" s="11"/>
    </row>
    <row r="26" spans="1:14" ht="15" customHeight="1" x14ac:dyDescent="0.25">
      <c r="A26" s="130" t="s">
        <v>24</v>
      </c>
      <c r="B26" s="130"/>
      <c r="C26" s="130"/>
      <c r="D26" s="130"/>
      <c r="E26" s="58"/>
      <c r="F26" s="58"/>
      <c r="G26" s="58"/>
      <c r="H26" s="58"/>
      <c r="I26" s="13"/>
      <c r="J26" s="14"/>
      <c r="K26"/>
      <c r="L26"/>
      <c r="M26"/>
      <c r="N26" s="15"/>
    </row>
    <row r="27" spans="1:14" ht="30" customHeight="1" x14ac:dyDescent="0.25">
      <c r="A27" s="117"/>
      <c r="B27" s="16" t="s">
        <v>25</v>
      </c>
      <c r="C27" s="16" t="s">
        <v>26</v>
      </c>
      <c r="D27" s="140" t="s">
        <v>27</v>
      </c>
      <c r="E27" s="57"/>
      <c r="F27" s="57"/>
      <c r="G27" s="57">
        <f>$G$167</f>
        <v>0</v>
      </c>
      <c r="H27" s="58">
        <f>G27*F27</f>
        <v>0</v>
      </c>
      <c r="I27" s="18">
        <v>0.08</v>
      </c>
      <c r="J27" s="14">
        <f>H27*I27</f>
        <v>0</v>
      </c>
      <c r="K27"/>
      <c r="L27"/>
      <c r="M27"/>
      <c r="N27" s="15" t="s">
        <v>28</v>
      </c>
    </row>
    <row r="28" spans="1:14" ht="15" customHeight="1" x14ac:dyDescent="0.25">
      <c r="A28" s="119"/>
      <c r="B28" s="19" t="s">
        <v>29</v>
      </c>
      <c r="C28" s="131" t="s">
        <v>30</v>
      </c>
      <c r="D28" s="141"/>
      <c r="E28" s="57"/>
      <c r="F28" s="57"/>
      <c r="G28" s="57">
        <f t="shared" ref="G28:G35" si="0">$G$167</f>
        <v>0</v>
      </c>
      <c r="H28" s="58">
        <f t="shared" ref="H28:H35" si="1">G28*F28</f>
        <v>0</v>
      </c>
      <c r="I28" s="18">
        <v>0.08</v>
      </c>
      <c r="J28" s="14">
        <f t="shared" ref="J28:J91" si="2">H28*I28</f>
        <v>0</v>
      </c>
      <c r="K28"/>
      <c r="L28"/>
      <c r="M28"/>
      <c r="N28" s="15" t="s">
        <v>28</v>
      </c>
    </row>
    <row r="29" spans="1:14" ht="15" customHeight="1" x14ac:dyDescent="0.25">
      <c r="A29" s="119"/>
      <c r="B29" s="19" t="s">
        <v>31</v>
      </c>
      <c r="C29" s="132"/>
      <c r="D29" s="141"/>
      <c r="E29" s="57"/>
      <c r="F29" s="57"/>
      <c r="G29" s="57">
        <f t="shared" si="0"/>
        <v>0</v>
      </c>
      <c r="H29" s="58">
        <f t="shared" si="1"/>
        <v>0</v>
      </c>
      <c r="I29" s="18">
        <v>0.08</v>
      </c>
      <c r="J29" s="14">
        <f t="shared" si="2"/>
        <v>0</v>
      </c>
      <c r="K29"/>
      <c r="L29"/>
      <c r="M29"/>
      <c r="N29" s="15" t="s">
        <v>28</v>
      </c>
    </row>
    <row r="30" spans="1:14" ht="15" customHeight="1" x14ac:dyDescent="0.25">
      <c r="A30" s="119"/>
      <c r="B30" s="19" t="s">
        <v>32</v>
      </c>
      <c r="C30" s="132"/>
      <c r="D30" s="141"/>
      <c r="E30" s="57"/>
      <c r="F30" s="57"/>
      <c r="G30" s="57">
        <f t="shared" si="0"/>
        <v>0</v>
      </c>
      <c r="H30" s="58">
        <f t="shared" si="1"/>
        <v>0</v>
      </c>
      <c r="I30" s="18">
        <v>0.08</v>
      </c>
      <c r="J30" s="14">
        <f t="shared" si="2"/>
        <v>0</v>
      </c>
      <c r="K30"/>
      <c r="L30"/>
      <c r="M30"/>
      <c r="N30" s="15" t="s">
        <v>28</v>
      </c>
    </row>
    <row r="31" spans="1:14" ht="15" customHeight="1" x14ac:dyDescent="0.25">
      <c r="A31" s="119"/>
      <c r="B31" s="19" t="s">
        <v>33</v>
      </c>
      <c r="C31" s="132"/>
      <c r="D31" s="141"/>
      <c r="E31" s="57"/>
      <c r="F31" s="57"/>
      <c r="G31" s="57">
        <f t="shared" si="0"/>
        <v>0</v>
      </c>
      <c r="H31" s="58">
        <f t="shared" si="1"/>
        <v>0</v>
      </c>
      <c r="I31" s="18">
        <v>0.08</v>
      </c>
      <c r="J31" s="14">
        <f t="shared" si="2"/>
        <v>0</v>
      </c>
      <c r="K31"/>
      <c r="L31"/>
      <c r="M31"/>
      <c r="N31" s="15" t="s">
        <v>28</v>
      </c>
    </row>
    <row r="32" spans="1:14" ht="15" customHeight="1" x14ac:dyDescent="0.25">
      <c r="A32" s="119"/>
      <c r="B32" s="19" t="s">
        <v>34</v>
      </c>
      <c r="C32" s="132"/>
      <c r="D32" s="141"/>
      <c r="E32" s="57">
        <v>7.34</v>
      </c>
      <c r="F32" s="57">
        <v>374.34</v>
      </c>
      <c r="G32" s="57">
        <f t="shared" si="0"/>
        <v>0</v>
      </c>
      <c r="H32" s="58">
        <f t="shared" si="1"/>
        <v>0</v>
      </c>
      <c r="I32" s="18">
        <v>0.08</v>
      </c>
      <c r="J32" s="14">
        <f t="shared" si="2"/>
        <v>0</v>
      </c>
      <c r="K32"/>
      <c r="L32"/>
      <c r="M32"/>
      <c r="N32" s="15" t="s">
        <v>28</v>
      </c>
    </row>
    <row r="33" spans="1:14" ht="15" customHeight="1" x14ac:dyDescent="0.25">
      <c r="A33" s="119"/>
      <c r="B33" s="19" t="s">
        <v>35</v>
      </c>
      <c r="C33" s="132"/>
      <c r="D33" s="141"/>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41"/>
      <c r="E34" s="57"/>
      <c r="F34" s="57"/>
      <c r="G34" s="57">
        <f t="shared" si="0"/>
        <v>0</v>
      </c>
      <c r="H34" s="58">
        <f t="shared" si="1"/>
        <v>0</v>
      </c>
      <c r="I34" s="18">
        <v>0.08</v>
      </c>
      <c r="J34" s="14">
        <f t="shared" si="2"/>
        <v>0</v>
      </c>
      <c r="K34"/>
      <c r="L34"/>
      <c r="M34"/>
      <c r="N34" s="15" t="s">
        <v>28</v>
      </c>
    </row>
    <row r="35" spans="1:14" ht="15" customHeight="1" x14ac:dyDescent="0.25">
      <c r="A35" s="119"/>
      <c r="B35" s="19" t="s">
        <v>37</v>
      </c>
      <c r="C35" s="133"/>
      <c r="D35" s="141"/>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1221</v>
      </c>
      <c r="F36" s="57">
        <v>402.93</v>
      </c>
      <c r="G36" s="57">
        <f>$G$167</f>
        <v>0</v>
      </c>
      <c r="H36" s="58">
        <f>G36*F36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30.7</v>
      </c>
      <c r="F38" s="57">
        <v>911.12</v>
      </c>
      <c r="G38" s="57">
        <f t="shared" ref="G38:G41" si="3">$G$167</f>
        <v>0</v>
      </c>
      <c r="H38" s="58">
        <f t="shared" ref="H38:H41" si="4">G38*F38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30.7</v>
      </c>
      <c r="F40" s="57">
        <v>415.43</v>
      </c>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47.95</v>
      </c>
      <c r="F42" s="57">
        <v>43.16</v>
      </c>
      <c r="G42" s="57">
        <f t="shared" ref="G42:G45" si="5">$G$169</f>
        <v>0</v>
      </c>
      <c r="H42" s="58">
        <f>F42*G42</f>
        <v>0</v>
      </c>
      <c r="I42" s="18">
        <v>0.08</v>
      </c>
      <c r="J42" s="14">
        <f t="shared" si="2"/>
        <v>0</v>
      </c>
      <c r="K42"/>
      <c r="L42"/>
      <c r="M42"/>
      <c r="N42" s="15" t="s">
        <v>54</v>
      </c>
    </row>
    <row r="43" spans="1:14" ht="15" customHeight="1" x14ac:dyDescent="0.25">
      <c r="A43" s="119"/>
      <c r="B43" s="16" t="s">
        <v>55</v>
      </c>
      <c r="C43" s="16" t="s">
        <v>56</v>
      </c>
      <c r="D43" s="128"/>
      <c r="E43" s="57">
        <v>17.809999999999999</v>
      </c>
      <c r="F43" s="57">
        <v>26.83</v>
      </c>
      <c r="G43" s="57">
        <f t="shared" si="5"/>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c r="F44" s="57"/>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65.760000000000005</v>
      </c>
      <c r="F45" s="57">
        <v>34.479999999999997</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43.44</v>
      </c>
      <c r="F47" s="57">
        <v>373.86</v>
      </c>
      <c r="G47" s="57">
        <f t="shared" ref="G47:G56" si="7">$G$167</f>
        <v>0</v>
      </c>
      <c r="H47" s="58">
        <f t="shared" ref="H47:H56" si="8">G47*F47</f>
        <v>0</v>
      </c>
      <c r="I47" s="18">
        <v>0.08</v>
      </c>
      <c r="J47" s="14">
        <f t="shared" si="2"/>
        <v>0</v>
      </c>
      <c r="K47"/>
      <c r="L47"/>
      <c r="M47"/>
      <c r="N47" s="15" t="s">
        <v>28</v>
      </c>
    </row>
    <row r="48" spans="1:14" ht="15" customHeight="1" x14ac:dyDescent="0.25">
      <c r="A48" s="119"/>
      <c r="B48" s="16" t="s">
        <v>64</v>
      </c>
      <c r="C48" s="16" t="s">
        <v>65</v>
      </c>
      <c r="D48" s="128"/>
      <c r="E48" s="57">
        <v>3</v>
      </c>
      <c r="F48" s="57">
        <v>45</v>
      </c>
      <c r="G48" s="57">
        <f t="shared" si="7"/>
        <v>0</v>
      </c>
      <c r="H48" s="58">
        <f t="shared" si="8"/>
        <v>0</v>
      </c>
      <c r="I48" s="18">
        <v>0.08</v>
      </c>
      <c r="J48" s="14">
        <f t="shared" si="2"/>
        <v>0</v>
      </c>
      <c r="N48" s="15" t="s">
        <v>28</v>
      </c>
    </row>
    <row r="49" spans="1:14" ht="15" customHeight="1" x14ac:dyDescent="0.25">
      <c r="A49" s="119"/>
      <c r="B49" s="16" t="s">
        <v>66</v>
      </c>
      <c r="C49" s="16" t="s">
        <v>67</v>
      </c>
      <c r="D49" s="128"/>
      <c r="E49" s="58">
        <v>63.4</v>
      </c>
      <c r="F49" s="58">
        <v>1304.7</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c r="F50" s="58"/>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43.44</v>
      </c>
      <c r="F51" s="58">
        <v>10.43</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v>3</v>
      </c>
      <c r="F52" s="58">
        <v>0.9</v>
      </c>
      <c r="G52" s="57">
        <f t="shared" si="7"/>
        <v>0</v>
      </c>
      <c r="H52" s="58">
        <f t="shared" si="8"/>
        <v>0</v>
      </c>
      <c r="I52" s="18">
        <v>0.08</v>
      </c>
      <c r="J52" s="14">
        <f t="shared" si="2"/>
        <v>0</v>
      </c>
      <c r="N52" s="15" t="s">
        <v>28</v>
      </c>
    </row>
    <row r="53" spans="1:14" ht="15" customHeight="1" x14ac:dyDescent="0.25">
      <c r="A53" s="119"/>
      <c r="B53" s="16" t="s">
        <v>74</v>
      </c>
      <c r="C53" s="22" t="s">
        <v>75</v>
      </c>
      <c r="D53" s="128"/>
      <c r="E53" s="58"/>
      <c r="F53" s="58"/>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63.4</v>
      </c>
      <c r="F54" s="58">
        <v>34.229999999999997</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82</v>
      </c>
      <c r="C57" s="19" t="s">
        <v>83</v>
      </c>
      <c r="D57" s="20" t="s">
        <v>84</v>
      </c>
      <c r="E57" s="58">
        <v>37</v>
      </c>
      <c r="F57" s="58">
        <v>37</v>
      </c>
      <c r="G57" s="57">
        <f>$G$169</f>
        <v>0</v>
      </c>
      <c r="H57" s="58">
        <f>F57*G57</f>
        <v>0</v>
      </c>
      <c r="I57" s="18">
        <v>0.08</v>
      </c>
      <c r="J57" s="14">
        <f t="shared" si="2"/>
        <v>0</v>
      </c>
      <c r="K57"/>
      <c r="L57"/>
      <c r="M57"/>
      <c r="N57" s="15" t="s">
        <v>54</v>
      </c>
    </row>
    <row r="58" spans="1:14" s="2" customFormat="1" ht="15" customHeight="1" x14ac:dyDescent="0.25">
      <c r="A58" s="118"/>
      <c r="B58" s="16" t="s">
        <v>85</v>
      </c>
      <c r="C58" s="16" t="s">
        <v>245</v>
      </c>
      <c r="D58" s="20" t="s">
        <v>86</v>
      </c>
      <c r="E58" s="58">
        <v>134</v>
      </c>
      <c r="F58" s="58">
        <v>197.4</v>
      </c>
      <c r="G58" s="57">
        <f>$G$167</f>
        <v>0</v>
      </c>
      <c r="H58" s="58">
        <f>G58*F58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G60*F60</f>
        <v>0</v>
      </c>
      <c r="I60" s="18">
        <v>0.08</v>
      </c>
      <c r="J60" s="14">
        <f t="shared" si="2"/>
        <v>0</v>
      </c>
      <c r="N60" s="15" t="s">
        <v>28</v>
      </c>
    </row>
    <row r="61" spans="1:14" ht="15" customHeight="1" x14ac:dyDescent="0.25">
      <c r="A61" s="119"/>
      <c r="B61" s="16" t="s">
        <v>90</v>
      </c>
      <c r="C61" s="16" t="s">
        <v>91</v>
      </c>
      <c r="D61" s="127" t="s">
        <v>92</v>
      </c>
      <c r="E61" s="57">
        <v>17.45</v>
      </c>
      <c r="F61" s="57">
        <v>665.4</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2.14</v>
      </c>
      <c r="F64" s="57">
        <v>81.319999999999993</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v>3.48</v>
      </c>
      <c r="F65" s="64">
        <v>135.72</v>
      </c>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c r="F68" s="57"/>
      <c r="G68" s="57">
        <f t="shared" ref="G68:G73" si="11">$G$167</f>
        <v>0</v>
      </c>
      <c r="H68" s="58">
        <f t="shared" ref="H68:H73" si="12">G68*F68</f>
        <v>0</v>
      </c>
      <c r="I68" s="18">
        <v>0.08</v>
      </c>
      <c r="J68" s="14">
        <f t="shared" si="2"/>
        <v>0</v>
      </c>
      <c r="K68"/>
      <c r="L68"/>
      <c r="M68"/>
      <c r="N68" s="15" t="s">
        <v>28</v>
      </c>
    </row>
    <row r="69" spans="1:14" ht="15" customHeight="1" x14ac:dyDescent="0.25">
      <c r="A69" s="119"/>
      <c r="B69" s="16" t="s">
        <v>106</v>
      </c>
      <c r="C69" s="16" t="s">
        <v>107</v>
      </c>
      <c r="D69" s="128"/>
      <c r="E69" s="57"/>
      <c r="F69" s="57"/>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1.17</v>
      </c>
      <c r="F70" s="64">
        <v>57.33</v>
      </c>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v>8.11</v>
      </c>
      <c r="F71" s="64">
        <v>402.82</v>
      </c>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4</v>
      </c>
      <c r="F72" s="64">
        <v>324</v>
      </c>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v>7.59</v>
      </c>
      <c r="F73" s="64">
        <v>554.07000000000005</v>
      </c>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200</v>
      </c>
      <c r="F76" s="59">
        <v>56</v>
      </c>
      <c r="G76" s="57">
        <f t="shared" ref="G76:G80" si="13">$G$167</f>
        <v>0</v>
      </c>
      <c r="H76" s="58">
        <f t="shared" ref="H76:H80" si="14">G76*F76</f>
        <v>0</v>
      </c>
      <c r="I76" s="31">
        <v>0.08</v>
      </c>
      <c r="J76" s="14">
        <f t="shared" si="2"/>
        <v>0</v>
      </c>
      <c r="K76" s="2"/>
      <c r="N76" s="15" t="s">
        <v>28</v>
      </c>
    </row>
    <row r="77" spans="1:14" ht="15" customHeight="1" x14ac:dyDescent="0.25">
      <c r="A77" s="114"/>
      <c r="B77" s="22" t="s">
        <v>121</v>
      </c>
      <c r="C77" s="22" t="s">
        <v>122</v>
      </c>
      <c r="D77" s="107"/>
      <c r="E77" s="59">
        <v>30</v>
      </c>
      <c r="F77" s="59">
        <v>6.6</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c r="F78" s="59"/>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c r="F80" s="59"/>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G84*F84</f>
        <v>0</v>
      </c>
      <c r="I84" s="31">
        <v>0.08</v>
      </c>
      <c r="J84" s="14">
        <f t="shared" si="2"/>
        <v>0</v>
      </c>
      <c r="N84" s="15" t="s">
        <v>28</v>
      </c>
    </row>
    <row r="85" spans="1:14" ht="15" customHeight="1" x14ac:dyDescent="0.25">
      <c r="A85" s="107"/>
      <c r="B85" s="22" t="s">
        <v>133</v>
      </c>
      <c r="C85" s="22" t="s">
        <v>134</v>
      </c>
      <c r="D85" s="107"/>
      <c r="E85" s="59">
        <v>13</v>
      </c>
      <c r="F85" s="59">
        <v>39</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G87*F87</f>
        <v>0</v>
      </c>
      <c r="I87" s="31">
        <v>0.08</v>
      </c>
      <c r="J87" s="14">
        <f t="shared" si="2"/>
        <v>0</v>
      </c>
      <c r="N87" s="15" t="s">
        <v>28</v>
      </c>
    </row>
    <row r="88" spans="1:14" ht="15" customHeight="1" x14ac:dyDescent="0.25">
      <c r="A88" s="114"/>
      <c r="B88" s="22" t="s">
        <v>138</v>
      </c>
      <c r="C88" s="22" t="s">
        <v>139</v>
      </c>
      <c r="D88" s="114"/>
      <c r="E88" s="59">
        <v>75</v>
      </c>
      <c r="F88" s="59">
        <v>15</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v>40</v>
      </c>
      <c r="F91" s="59">
        <v>120</v>
      </c>
      <c r="G91" s="57">
        <f t="shared" si="17"/>
        <v>0</v>
      </c>
      <c r="H91" s="58">
        <f t="shared" si="18"/>
        <v>0</v>
      </c>
      <c r="I91" s="31">
        <v>0.08</v>
      </c>
      <c r="J91" s="14">
        <f t="shared" si="2"/>
        <v>0</v>
      </c>
      <c r="N91" s="15" t="s">
        <v>28</v>
      </c>
    </row>
    <row r="92" spans="1:14" ht="15" customHeight="1" x14ac:dyDescent="0.25">
      <c r="A92" s="114"/>
      <c r="B92" s="22" t="s">
        <v>144</v>
      </c>
      <c r="C92" s="22" t="s">
        <v>145</v>
      </c>
      <c r="D92" s="107"/>
      <c r="E92" s="59">
        <v>40</v>
      </c>
      <c r="F92" s="59">
        <v>12</v>
      </c>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1200</v>
      </c>
      <c r="F93" s="59">
        <v>108</v>
      </c>
      <c r="G93" s="57">
        <f t="shared" si="17"/>
        <v>0</v>
      </c>
      <c r="H93" s="58">
        <f t="shared" si="18"/>
        <v>0</v>
      </c>
      <c r="I93" s="31">
        <v>0.08</v>
      </c>
      <c r="J93" s="14">
        <f t="shared" si="19"/>
        <v>0</v>
      </c>
      <c r="N93" s="15" t="s">
        <v>28</v>
      </c>
    </row>
    <row r="94" spans="1:14" ht="15" customHeight="1" x14ac:dyDescent="0.25">
      <c r="A94" s="107"/>
      <c r="B94" s="22" t="s">
        <v>38</v>
      </c>
      <c r="C94" s="22" t="s">
        <v>148</v>
      </c>
      <c r="D94" s="107"/>
      <c r="E94" s="59">
        <v>1200</v>
      </c>
      <c r="F94" s="59">
        <v>312</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G96*F96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G99*F99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14</v>
      </c>
      <c r="F104" s="59">
        <v>14</v>
      </c>
      <c r="G104" s="57">
        <f>$G$169</f>
        <v>0</v>
      </c>
      <c r="H104" s="58">
        <f>F104*G104</f>
        <v>0</v>
      </c>
      <c r="I104" s="31">
        <v>0.08</v>
      </c>
      <c r="J104" s="14">
        <f t="shared" si="19"/>
        <v>0</v>
      </c>
      <c r="N104" s="15" t="s">
        <v>54</v>
      </c>
    </row>
    <row r="105" spans="1:14" ht="15" customHeight="1" x14ac:dyDescent="0.25">
      <c r="A105" s="114"/>
      <c r="B105" s="22" t="s">
        <v>166</v>
      </c>
      <c r="C105" s="22" t="s">
        <v>167</v>
      </c>
      <c r="D105" s="114"/>
      <c r="E105" s="59">
        <v>140</v>
      </c>
      <c r="F105" s="59">
        <v>140</v>
      </c>
      <c r="G105" s="57">
        <f t="shared" ref="G105:G106" si="24">$G$167</f>
        <v>0</v>
      </c>
      <c r="H105" s="58">
        <f t="shared" ref="H105:H106" si="25">G105*F105</f>
        <v>0</v>
      </c>
      <c r="I105" s="31">
        <v>0.08</v>
      </c>
      <c r="J105" s="14">
        <f t="shared" si="19"/>
        <v>0</v>
      </c>
      <c r="N105" s="15" t="s">
        <v>28</v>
      </c>
    </row>
    <row r="106" spans="1:14" ht="15" customHeight="1" x14ac:dyDescent="0.25">
      <c r="A106" s="114"/>
      <c r="B106" s="22" t="s">
        <v>168</v>
      </c>
      <c r="C106" s="34" t="s">
        <v>169</v>
      </c>
      <c r="D106" s="114"/>
      <c r="E106" s="59">
        <v>100</v>
      </c>
      <c r="F106" s="59">
        <v>100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40</v>
      </c>
      <c r="F107" s="59">
        <v>40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c r="F108" s="59"/>
      <c r="G108" s="57">
        <f>$G$167</f>
        <v>0</v>
      </c>
      <c r="H108" s="58">
        <f>G108*F108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34</v>
      </c>
      <c r="F110" s="66">
        <v>1122</v>
      </c>
      <c r="G110" s="52"/>
      <c r="H110" s="58">
        <f>G110*E110</f>
        <v>0</v>
      </c>
      <c r="I110" s="36">
        <v>0.23</v>
      </c>
      <c r="J110" s="14">
        <f>H110*I110</f>
        <v>0</v>
      </c>
      <c r="N110" s="15"/>
    </row>
    <row r="111" spans="1:14" ht="15" customHeight="1" x14ac:dyDescent="0.25">
      <c r="A111" s="114"/>
      <c r="B111" s="22" t="s">
        <v>178</v>
      </c>
      <c r="C111" s="22" t="s">
        <v>179</v>
      </c>
      <c r="D111" s="123"/>
      <c r="E111" s="66"/>
      <c r="F111" s="66"/>
      <c r="G111" s="57">
        <f t="shared" ref="G111:G112" si="26">$G$167</f>
        <v>0</v>
      </c>
      <c r="H111" s="58">
        <f t="shared" ref="H111:H112" si="27">G111*F111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6.8</v>
      </c>
      <c r="F115" s="66">
        <v>6.8</v>
      </c>
      <c r="G115" s="57"/>
      <c r="H115" s="59"/>
      <c r="I115" s="36"/>
      <c r="J115" s="14">
        <f t="shared" si="19"/>
        <v>0</v>
      </c>
      <c r="N115" s="15"/>
    </row>
    <row r="116" spans="1:14" ht="15" customHeight="1" thickBot="1" x14ac:dyDescent="0.3">
      <c r="A116" s="107"/>
      <c r="B116" s="22" t="s">
        <v>184</v>
      </c>
      <c r="C116" s="34" t="s">
        <v>185</v>
      </c>
      <c r="D116" s="107"/>
      <c r="E116" s="66">
        <v>34</v>
      </c>
      <c r="F116" s="66">
        <v>34</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7</v>
      </c>
      <c r="F118" s="59">
        <v>7</v>
      </c>
      <c r="G118" s="57">
        <f>$G$169</f>
        <v>0</v>
      </c>
      <c r="H118" s="58">
        <f>F118*G118</f>
        <v>0</v>
      </c>
      <c r="I118" s="31">
        <v>0.08</v>
      </c>
      <c r="J118" s="14">
        <f t="shared" si="19"/>
        <v>0</v>
      </c>
      <c r="N118" s="15" t="s">
        <v>54</v>
      </c>
    </row>
    <row r="119" spans="1:14" ht="15" customHeight="1" x14ac:dyDescent="0.25">
      <c r="A119" s="114"/>
      <c r="B119" s="22" t="s">
        <v>189</v>
      </c>
      <c r="C119" s="22" t="s">
        <v>190</v>
      </c>
      <c r="D119" s="107"/>
      <c r="E119" s="59">
        <v>30</v>
      </c>
      <c r="F119" s="59">
        <v>30</v>
      </c>
      <c r="G119" s="57">
        <f t="shared" ref="G119:G120" si="28">$G$167</f>
        <v>0</v>
      </c>
      <c r="H119" s="58">
        <f t="shared" ref="H119:H120" si="29">G119*F119</f>
        <v>0</v>
      </c>
      <c r="I119" s="31">
        <v>0.08</v>
      </c>
      <c r="J119" s="14">
        <f t="shared" si="19"/>
        <v>0</v>
      </c>
      <c r="N119" s="15" t="s">
        <v>28</v>
      </c>
    </row>
    <row r="120" spans="1:14" ht="15" customHeight="1" x14ac:dyDescent="0.25">
      <c r="A120" s="114"/>
      <c r="B120" s="22" t="s">
        <v>191</v>
      </c>
      <c r="C120" s="22" t="s">
        <v>192</v>
      </c>
      <c r="D120" s="33" t="s">
        <v>92</v>
      </c>
      <c r="E120" s="59">
        <v>4</v>
      </c>
      <c r="F120" s="59">
        <v>69.599999999999994</v>
      </c>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3</v>
      </c>
      <c r="F121" s="59">
        <v>3</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16" t="s">
        <v>196</v>
      </c>
      <c r="B123" s="116"/>
      <c r="C123" s="116"/>
      <c r="D123" s="116"/>
      <c r="E123" s="116"/>
      <c r="F123" s="116"/>
      <c r="G123" s="116"/>
      <c r="H123" s="116"/>
      <c r="I123" s="116"/>
      <c r="J123" s="116"/>
      <c r="N123" s="15"/>
    </row>
    <row r="124" spans="1:14" ht="15" customHeight="1" x14ac:dyDescent="0.25">
      <c r="A124" s="98"/>
      <c r="B124" s="60" t="s">
        <v>247</v>
      </c>
      <c r="C124" s="61" t="s">
        <v>246</v>
      </c>
      <c r="D124" s="62" t="s">
        <v>86</v>
      </c>
      <c r="E124" s="57">
        <v>919</v>
      </c>
      <c r="F124" s="57"/>
      <c r="G124" s="57"/>
      <c r="H124" s="58"/>
      <c r="I124" s="40"/>
      <c r="J124" s="58"/>
      <c r="N124" s="15"/>
    </row>
    <row r="125" spans="1:14" s="70" customFormat="1" ht="15" customHeight="1" x14ac:dyDescent="0.25">
      <c r="A125" s="99"/>
      <c r="B125" s="60" t="s">
        <v>248</v>
      </c>
      <c r="C125" s="61" t="s">
        <v>251</v>
      </c>
      <c r="D125" s="62" t="s">
        <v>86</v>
      </c>
      <c r="E125" s="57">
        <v>2252</v>
      </c>
      <c r="F125" s="57"/>
      <c r="G125" s="57"/>
      <c r="H125" s="58"/>
      <c r="I125" s="40"/>
      <c r="J125" s="58"/>
      <c r="K125" s="1"/>
      <c r="L125" s="1"/>
      <c r="M125" s="1"/>
      <c r="N125" s="15"/>
    </row>
    <row r="126" spans="1:14" s="70" customFormat="1" ht="15" customHeight="1" x14ac:dyDescent="0.25">
      <c r="A126" s="100"/>
      <c r="B126" s="60" t="s">
        <v>249</v>
      </c>
      <c r="C126" s="61" t="s">
        <v>250</v>
      </c>
      <c r="D126" s="62" t="s">
        <v>86</v>
      </c>
      <c r="E126" s="57"/>
      <c r="F126" s="57"/>
      <c r="G126" s="57"/>
      <c r="H126" s="58"/>
      <c r="I126" s="40"/>
      <c r="J126" s="58"/>
      <c r="K126" s="1"/>
      <c r="L126" s="1"/>
      <c r="M126" s="1"/>
      <c r="N126" s="15"/>
    </row>
    <row r="127" spans="1:14" ht="15" customHeight="1" x14ac:dyDescent="0.25">
      <c r="A127" s="121" t="s">
        <v>197</v>
      </c>
      <c r="B127" s="121"/>
      <c r="C127" s="121"/>
      <c r="D127" s="121"/>
      <c r="E127" s="121"/>
      <c r="F127" s="121"/>
      <c r="G127" s="121"/>
      <c r="H127" s="121"/>
      <c r="I127" s="121"/>
      <c r="J127" s="121"/>
      <c r="N127" s="15"/>
    </row>
    <row r="128" spans="1:14" ht="15" customHeight="1" x14ac:dyDescent="0.25">
      <c r="A128" s="121"/>
      <c r="B128" s="121"/>
      <c r="C128" s="121"/>
      <c r="D128" s="121"/>
      <c r="E128" s="121"/>
      <c r="F128" s="121"/>
      <c r="G128" s="121"/>
      <c r="H128" s="121"/>
      <c r="I128" s="121"/>
      <c r="J128" s="121"/>
      <c r="N128" s="15"/>
    </row>
    <row r="129" spans="1:14" ht="15" customHeight="1" x14ac:dyDescent="0.25">
      <c r="A129" s="98"/>
      <c r="B129" s="60" t="s">
        <v>247</v>
      </c>
      <c r="C129" s="61" t="s">
        <v>246</v>
      </c>
      <c r="D129" s="62" t="s">
        <v>86</v>
      </c>
      <c r="E129" s="57">
        <v>1948</v>
      </c>
      <c r="F129" s="57"/>
      <c r="G129" s="57"/>
      <c r="H129" s="58"/>
      <c r="I129" s="40"/>
      <c r="J129" s="58"/>
      <c r="N129" s="15"/>
    </row>
    <row r="130" spans="1:14" s="70" customFormat="1" ht="15" customHeight="1" x14ac:dyDescent="0.25">
      <c r="A130" s="99"/>
      <c r="B130" s="60" t="s">
        <v>248</v>
      </c>
      <c r="C130" s="61" t="s">
        <v>251</v>
      </c>
      <c r="D130" s="62" t="s">
        <v>86</v>
      </c>
      <c r="E130" s="57">
        <v>1000</v>
      </c>
      <c r="F130" s="57"/>
      <c r="G130" s="57"/>
      <c r="H130" s="58"/>
      <c r="I130" s="40"/>
      <c r="J130" s="58"/>
      <c r="K130" s="1"/>
      <c r="L130" s="1"/>
      <c r="M130" s="1"/>
      <c r="N130" s="15"/>
    </row>
    <row r="131" spans="1:14" s="70" customFormat="1" ht="15" customHeight="1" x14ac:dyDescent="0.25">
      <c r="A131" s="100"/>
      <c r="B131" s="60" t="s">
        <v>249</v>
      </c>
      <c r="C131" s="61" t="s">
        <v>250</v>
      </c>
      <c r="D131" s="62" t="s">
        <v>86</v>
      </c>
      <c r="E131" s="57"/>
      <c r="F131" s="57"/>
      <c r="G131" s="57"/>
      <c r="H131" s="58"/>
      <c r="I131" s="40"/>
      <c r="J131" s="58"/>
      <c r="K131" s="1"/>
      <c r="L131" s="1"/>
      <c r="M131" s="1"/>
      <c r="N131" s="15"/>
    </row>
    <row r="132" spans="1:14" ht="15" customHeight="1" x14ac:dyDescent="0.25">
      <c r="A132" s="121" t="s">
        <v>198</v>
      </c>
      <c r="B132" s="121"/>
      <c r="C132" s="121"/>
      <c r="D132" s="121"/>
      <c r="E132" s="121"/>
      <c r="F132" s="121"/>
      <c r="G132" s="121"/>
      <c r="H132" s="121"/>
      <c r="I132" s="121"/>
      <c r="J132" s="121"/>
      <c r="N132" s="15"/>
    </row>
    <row r="133" spans="1:14" ht="15" customHeight="1" x14ac:dyDescent="0.25">
      <c r="A133" s="98"/>
      <c r="B133" s="60" t="s">
        <v>247</v>
      </c>
      <c r="C133" s="61" t="s">
        <v>246</v>
      </c>
      <c r="D133" s="62" t="s">
        <v>86</v>
      </c>
      <c r="E133" s="57">
        <v>380</v>
      </c>
      <c r="F133" s="57"/>
      <c r="G133" s="57"/>
      <c r="H133" s="58"/>
      <c r="I133" s="40"/>
      <c r="J133" s="58"/>
      <c r="N133" s="15"/>
    </row>
    <row r="134" spans="1:14" s="70" customFormat="1" ht="15" customHeight="1" x14ac:dyDescent="0.25">
      <c r="A134" s="99"/>
      <c r="B134" s="60" t="s">
        <v>248</v>
      </c>
      <c r="C134" s="61" t="s">
        <v>251</v>
      </c>
      <c r="D134" s="62" t="s">
        <v>86</v>
      </c>
      <c r="E134" s="57">
        <v>2522</v>
      </c>
      <c r="F134" s="57"/>
      <c r="G134" s="57"/>
      <c r="H134" s="58"/>
      <c r="I134" s="40"/>
      <c r="J134" s="58"/>
      <c r="K134" s="1"/>
      <c r="L134" s="1"/>
      <c r="M134" s="1"/>
      <c r="N134" s="15"/>
    </row>
    <row r="135" spans="1:14" s="70" customFormat="1" ht="15" customHeight="1" x14ac:dyDescent="0.25">
      <c r="A135" s="100"/>
      <c r="B135" s="60" t="s">
        <v>249</v>
      </c>
      <c r="C135" s="61" t="s">
        <v>250</v>
      </c>
      <c r="D135" s="62" t="s">
        <v>86</v>
      </c>
      <c r="E135" s="57"/>
      <c r="F135" s="57"/>
      <c r="G135" s="57"/>
      <c r="H135" s="58"/>
      <c r="I135" s="40"/>
      <c r="J135" s="58"/>
      <c r="K135" s="1"/>
      <c r="L135" s="1"/>
      <c r="M135" s="1"/>
      <c r="N135" s="15"/>
    </row>
    <row r="136" spans="1:14" ht="15" customHeight="1" x14ac:dyDescent="0.25">
      <c r="A136" s="121" t="s">
        <v>199</v>
      </c>
      <c r="B136" s="121"/>
      <c r="C136" s="121"/>
      <c r="D136" s="121"/>
      <c r="E136" s="121"/>
      <c r="F136" s="121"/>
      <c r="G136" s="121"/>
      <c r="H136" s="121"/>
      <c r="I136" s="121"/>
      <c r="J136" s="121"/>
      <c r="N136" s="15"/>
    </row>
    <row r="137" spans="1:14" ht="15" customHeight="1" x14ac:dyDescent="0.25">
      <c r="A137" s="98"/>
      <c r="B137" s="60" t="s">
        <v>247</v>
      </c>
      <c r="C137" s="61" t="s">
        <v>246</v>
      </c>
      <c r="D137" s="62" t="s">
        <v>86</v>
      </c>
      <c r="E137" s="57">
        <v>130</v>
      </c>
      <c r="F137" s="57"/>
      <c r="G137" s="57"/>
      <c r="H137" s="58"/>
      <c r="I137" s="40"/>
      <c r="J137" s="57"/>
      <c r="N137" s="15"/>
    </row>
    <row r="138" spans="1:14" s="70" customFormat="1" ht="15" customHeight="1" x14ac:dyDescent="0.25">
      <c r="A138" s="99"/>
      <c r="B138" s="60" t="s">
        <v>248</v>
      </c>
      <c r="C138" s="61" t="s">
        <v>251</v>
      </c>
      <c r="D138" s="62" t="s">
        <v>86</v>
      </c>
      <c r="E138" s="57">
        <v>377</v>
      </c>
      <c r="F138" s="57"/>
      <c r="G138" s="57"/>
      <c r="H138" s="58"/>
      <c r="I138" s="40"/>
      <c r="J138" s="57"/>
      <c r="K138" s="1"/>
      <c r="L138" s="1"/>
      <c r="M138" s="1"/>
      <c r="N138" s="15"/>
    </row>
    <row r="139" spans="1:14" s="70" customFormat="1" ht="15" customHeight="1" x14ac:dyDescent="0.25">
      <c r="A139" s="100"/>
      <c r="B139" s="60" t="s">
        <v>249</v>
      </c>
      <c r="C139" s="61" t="s">
        <v>250</v>
      </c>
      <c r="D139" s="62" t="s">
        <v>86</v>
      </c>
      <c r="E139" s="57"/>
      <c r="F139" s="57"/>
      <c r="G139" s="57"/>
      <c r="H139" s="58"/>
      <c r="I139" s="40"/>
      <c r="J139" s="57"/>
      <c r="K139" s="1"/>
      <c r="L139" s="1"/>
      <c r="M139" s="1"/>
      <c r="N139" s="15"/>
    </row>
    <row r="140" spans="1:14" ht="15" customHeight="1" x14ac:dyDescent="0.25">
      <c r="A140" s="121" t="s">
        <v>200</v>
      </c>
      <c r="B140" s="121"/>
      <c r="C140" s="121"/>
      <c r="D140" s="121"/>
      <c r="E140" s="121"/>
      <c r="F140" s="121"/>
      <c r="G140" s="121"/>
      <c r="H140" s="121"/>
      <c r="I140" s="121"/>
      <c r="J140" s="121"/>
      <c r="N140" s="15"/>
    </row>
    <row r="141" spans="1:14" ht="15" customHeight="1" x14ac:dyDescent="0.25">
      <c r="A141" s="95"/>
      <c r="B141" s="60" t="s">
        <v>247</v>
      </c>
      <c r="C141" s="61" t="s">
        <v>246</v>
      </c>
      <c r="D141" s="62" t="s">
        <v>86</v>
      </c>
      <c r="E141" s="57">
        <v>899</v>
      </c>
      <c r="F141" s="57"/>
      <c r="G141" s="57"/>
      <c r="H141" s="58"/>
      <c r="I141" s="40"/>
      <c r="J141" s="57"/>
      <c r="N141" s="15"/>
    </row>
    <row r="142" spans="1:14" s="70" customFormat="1" ht="15" customHeight="1" x14ac:dyDescent="0.25">
      <c r="A142" s="96"/>
      <c r="B142" s="60" t="s">
        <v>248</v>
      </c>
      <c r="C142" s="61" t="s">
        <v>251</v>
      </c>
      <c r="D142" s="62" t="s">
        <v>86</v>
      </c>
      <c r="E142" s="57"/>
      <c r="F142" s="57"/>
      <c r="G142" s="57"/>
      <c r="H142" s="58"/>
      <c r="I142" s="40"/>
      <c r="J142" s="57"/>
      <c r="K142" s="1"/>
      <c r="L142" s="1"/>
      <c r="M142" s="1"/>
      <c r="N142" s="15"/>
    </row>
    <row r="143" spans="1:14" s="70" customFormat="1" ht="15" customHeight="1" x14ac:dyDescent="0.25">
      <c r="A143" s="97"/>
      <c r="B143" s="60" t="s">
        <v>249</v>
      </c>
      <c r="C143" s="61" t="s">
        <v>250</v>
      </c>
      <c r="D143" s="62" t="s">
        <v>86</v>
      </c>
      <c r="E143" s="57"/>
      <c r="F143" s="57"/>
      <c r="G143" s="57"/>
      <c r="H143" s="58"/>
      <c r="I143" s="40"/>
      <c r="J143" s="57"/>
      <c r="K143" s="1"/>
      <c r="L143" s="1"/>
      <c r="M143" s="1"/>
      <c r="N143" s="15"/>
    </row>
    <row r="144" spans="1:14" ht="15" customHeight="1" x14ac:dyDescent="0.25">
      <c r="A144" s="116" t="s">
        <v>201</v>
      </c>
      <c r="B144" s="116"/>
      <c r="C144" s="116"/>
      <c r="D144" s="116"/>
      <c r="E144" s="38"/>
      <c r="F144" s="38"/>
      <c r="G144" s="17"/>
      <c r="H144" s="38"/>
      <c r="I144" s="39"/>
      <c r="J144" s="38"/>
      <c r="N144" s="15"/>
    </row>
    <row r="145" spans="1:14" ht="15" customHeight="1" x14ac:dyDescent="0.25">
      <c r="A145" s="92"/>
      <c r="B145" s="60" t="s">
        <v>247</v>
      </c>
      <c r="C145" s="61" t="s">
        <v>246</v>
      </c>
      <c r="D145" s="62" t="s">
        <v>86</v>
      </c>
      <c r="E145" s="57">
        <f>E141+E137+E133+E129+E124</f>
        <v>4276</v>
      </c>
      <c r="F145" s="80">
        <f>SUM(E145:E147)</f>
        <v>10427</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6151</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17"/>
      <c r="H148" s="57"/>
      <c r="I148" s="9"/>
      <c r="J148" s="41">
        <f t="shared" ref="J148:J170" si="30">H148*I148</f>
        <v>0</v>
      </c>
      <c r="N148" s="15"/>
    </row>
    <row r="149" spans="1:14" ht="15" customHeight="1" x14ac:dyDescent="0.25">
      <c r="A149" s="117"/>
      <c r="B149" s="22" t="s">
        <v>203</v>
      </c>
      <c r="C149" s="16" t="s">
        <v>204</v>
      </c>
      <c r="D149" s="106" t="s">
        <v>86</v>
      </c>
      <c r="E149" s="57">
        <v>10427</v>
      </c>
      <c r="F149" s="57"/>
      <c r="G149" s="52"/>
      <c r="H149" s="57">
        <f>G149*E149</f>
        <v>0</v>
      </c>
      <c r="I149" s="42">
        <v>0.08</v>
      </c>
      <c r="J149" s="41">
        <f t="shared" si="30"/>
        <v>0</v>
      </c>
      <c r="N149" s="15"/>
    </row>
    <row r="150" spans="1:14" ht="15" customHeight="1" x14ac:dyDescent="0.25">
      <c r="A150" s="118"/>
      <c r="B150" s="22" t="s">
        <v>205</v>
      </c>
      <c r="C150" s="16" t="s">
        <v>206</v>
      </c>
      <c r="D150" s="107"/>
      <c r="E150" s="57">
        <v>636</v>
      </c>
      <c r="F150" s="57"/>
      <c r="G150" s="52"/>
      <c r="H150" s="57">
        <f>G150*E150</f>
        <v>0</v>
      </c>
      <c r="I150" s="42">
        <v>0.08</v>
      </c>
      <c r="J150" s="41">
        <f t="shared" si="30"/>
        <v>0</v>
      </c>
      <c r="N150" s="15"/>
    </row>
    <row r="151" spans="1:14" ht="15" customHeight="1" x14ac:dyDescent="0.25">
      <c r="A151" s="104" t="s">
        <v>207</v>
      </c>
      <c r="B151" s="104"/>
      <c r="C151" s="104"/>
      <c r="D151" s="104"/>
      <c r="E151" s="38"/>
      <c r="F151" s="38"/>
      <c r="G151" s="17"/>
      <c r="H151" s="38"/>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3" si="31">G152*F152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1"/>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ref="H154:H155" si="32">F154*G154</f>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7.5</v>
      </c>
      <c r="F158" s="59">
        <v>7.5</v>
      </c>
      <c r="G158" s="57">
        <f>$G$167</f>
        <v>0</v>
      </c>
      <c r="H158" s="58">
        <f>G158*F158</f>
        <v>0</v>
      </c>
      <c r="I158" s="31">
        <v>0.08</v>
      </c>
      <c r="J158" s="41">
        <f t="shared" si="30"/>
        <v>0</v>
      </c>
      <c r="N158" s="15" t="s">
        <v>28</v>
      </c>
    </row>
    <row r="159" spans="1:14" ht="15" customHeight="1" thickBot="1" x14ac:dyDescent="0.3">
      <c r="A159" s="107"/>
      <c r="B159" s="22" t="s">
        <v>212</v>
      </c>
      <c r="C159" s="22" t="s">
        <v>220</v>
      </c>
      <c r="D159" s="107"/>
      <c r="E159" s="59">
        <v>3</v>
      </c>
      <c r="F159" s="59">
        <v>3</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G162*F162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c r="F165" s="59"/>
      <c r="G165" s="57">
        <f>$G$167</f>
        <v>0</v>
      </c>
      <c r="H165" s="58">
        <f>G165*F165</f>
        <v>0</v>
      </c>
      <c r="I165" s="31">
        <v>0.23</v>
      </c>
      <c r="J165" s="41">
        <f t="shared" si="30"/>
        <v>0</v>
      </c>
      <c r="N165" s="26" t="s">
        <v>177</v>
      </c>
    </row>
    <row r="166" spans="1:14" ht="15" customHeight="1" x14ac:dyDescent="0.25">
      <c r="A166" s="111" t="s">
        <v>229</v>
      </c>
      <c r="B166" s="112"/>
      <c r="C166" s="112"/>
      <c r="D166" s="113"/>
      <c r="E166" s="30"/>
      <c r="F166" s="30"/>
      <c r="G166" s="17"/>
      <c r="H166" s="12"/>
      <c r="I166" s="42"/>
      <c r="J166" s="41">
        <f t="shared" si="30"/>
        <v>0</v>
      </c>
    </row>
    <row r="167" spans="1:14" ht="15" customHeight="1" x14ac:dyDescent="0.25">
      <c r="A167" s="104"/>
      <c r="B167" s="105" t="s">
        <v>230</v>
      </c>
      <c r="C167" s="56" t="s">
        <v>231</v>
      </c>
      <c r="D167" s="106" t="s">
        <v>232</v>
      </c>
      <c r="E167" s="30"/>
      <c r="F167" s="30">
        <f>SUMIFS(F26:F165,N26:N165,"GODZ R8")</f>
        <v>7486.7</v>
      </c>
      <c r="G167" s="102"/>
      <c r="H167" s="12">
        <f>SUMIFS(H26:H165,N26:N165,"GODZ R8")</f>
        <v>0</v>
      </c>
      <c r="I167" s="31">
        <v>0.08</v>
      </c>
      <c r="J167" s="41">
        <f t="shared" si="30"/>
        <v>0</v>
      </c>
      <c r="N167" s="7" t="s">
        <v>233</v>
      </c>
    </row>
    <row r="168" spans="1:14" ht="15" customHeight="1" x14ac:dyDescent="0.25">
      <c r="A168" s="104"/>
      <c r="B168" s="105"/>
      <c r="C168" s="56" t="s">
        <v>231</v>
      </c>
      <c r="D168" s="114"/>
      <c r="E168" s="30"/>
      <c r="F168" s="30">
        <f>SUMIFS(F26:F165,N26:N165,"GODZ R23")</f>
        <v>0</v>
      </c>
      <c r="G168" s="103"/>
      <c r="H168" s="12">
        <f>SUMIFS(H26:H165,N26:N165,"GODZ R23")</f>
        <v>0</v>
      </c>
      <c r="I168" s="31">
        <v>0.23</v>
      </c>
      <c r="J168" s="41">
        <f t="shared" si="30"/>
        <v>0</v>
      </c>
      <c r="N168" s="7" t="s">
        <v>234</v>
      </c>
    </row>
    <row r="169" spans="1:14" ht="15" customHeight="1" x14ac:dyDescent="0.25">
      <c r="A169" s="104"/>
      <c r="B169" s="105" t="s">
        <v>235</v>
      </c>
      <c r="C169" s="56" t="s">
        <v>236</v>
      </c>
      <c r="D169" s="114"/>
      <c r="E169" s="30"/>
      <c r="F169" s="30">
        <f>SUMIFS(F26:F165,N26:N165,"GODZ M8")</f>
        <v>228.47</v>
      </c>
      <c r="G169" s="102"/>
      <c r="H169" s="12">
        <f>SUMIFS(H26:H165,N26:N165,"GODZ M8")</f>
        <v>0</v>
      </c>
      <c r="I169" s="31">
        <v>0.08</v>
      </c>
      <c r="J169" s="41">
        <f t="shared" si="30"/>
        <v>0</v>
      </c>
      <c r="N169" s="7" t="s">
        <v>237</v>
      </c>
    </row>
    <row r="170" spans="1:14" ht="15" customHeight="1" x14ac:dyDescent="0.25">
      <c r="A170" s="104"/>
      <c r="B170" s="105"/>
      <c r="C170" s="56" t="s">
        <v>236</v>
      </c>
      <c r="D170" s="107"/>
      <c r="E170" s="30"/>
      <c r="F170" s="30">
        <f>SUMIFS(F26:F165,N26:N165,"GODZ M23")</f>
        <v>0</v>
      </c>
      <c r="G170" s="103"/>
      <c r="H170" s="12">
        <f>SUMIFS(H26:H165,N26:N165,"GODZ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K177" s="2"/>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9:A131"/>
    <mergeCell ref="A124:A126"/>
    <mergeCell ref="A156:D156"/>
    <mergeCell ref="A157:D157"/>
    <mergeCell ref="A158:A159"/>
    <mergeCell ref="D158:D159"/>
    <mergeCell ref="A160:D160"/>
    <mergeCell ref="A161:D161"/>
    <mergeCell ref="A144:D144"/>
    <mergeCell ref="A148:D148"/>
    <mergeCell ref="A149:A150"/>
    <mergeCell ref="D149:D150"/>
    <mergeCell ref="A151:D151"/>
    <mergeCell ref="A152:A155"/>
    <mergeCell ref="D152:D155"/>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F145:F147"/>
    <mergeCell ref="G145:G147"/>
    <mergeCell ref="H145:H147"/>
    <mergeCell ref="I145:I147"/>
    <mergeCell ref="J145:J147"/>
    <mergeCell ref="A145:A147"/>
    <mergeCell ref="A141:A143"/>
    <mergeCell ref="A137:A139"/>
    <mergeCell ref="A133:A135"/>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3FD90-A245-45D7-AFDB-748988FEF8DB}">
  <sheetPr>
    <tabColor rgb="FF92D050"/>
    <pageSetUpPr fitToPage="1"/>
  </sheetPr>
  <dimension ref="A1:N183"/>
  <sheetViews>
    <sheetView showZeros="0" view="pageBreakPreview" topLeftCell="A13" zoomScaleNormal="75" zoomScaleSheetLayoutView="100" workbookViewId="0">
      <selection activeCell="D12" sqref="D12:J15"/>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259</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8"/>
      <c r="F25" s="8"/>
      <c r="G25" s="8"/>
      <c r="H25" s="8"/>
      <c r="I25" s="9"/>
      <c r="J25" s="10"/>
      <c r="K25" s="2">
        <f>SUM(H25:H73)</f>
        <v>0</v>
      </c>
      <c r="L25" s="2">
        <f>SUM(J25:J73)</f>
        <v>0</v>
      </c>
      <c r="M25" s="2"/>
      <c r="N25" s="11"/>
    </row>
    <row r="26" spans="1:14" ht="15" customHeight="1" x14ac:dyDescent="0.25">
      <c r="A26" s="130" t="s">
        <v>24</v>
      </c>
      <c r="B26" s="130"/>
      <c r="C26" s="130"/>
      <c r="D26" s="130"/>
      <c r="E26" s="12"/>
      <c r="F26" s="12"/>
      <c r="G26" s="12"/>
      <c r="H26" s="12"/>
      <c r="I26" s="13"/>
      <c r="J26" s="14"/>
      <c r="K26"/>
      <c r="L26"/>
      <c r="M26"/>
      <c r="N26" s="15"/>
    </row>
    <row r="27" spans="1:14" ht="30" customHeight="1" x14ac:dyDescent="0.25">
      <c r="A27" s="117"/>
      <c r="B27" s="16" t="s">
        <v>25</v>
      </c>
      <c r="C27" s="16" t="s">
        <v>26</v>
      </c>
      <c r="D27" s="127" t="s">
        <v>27</v>
      </c>
      <c r="E27" s="57"/>
      <c r="F27" s="57"/>
      <c r="G27" s="1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1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v>2</v>
      </c>
      <c r="F29" s="57">
        <v>60.8</v>
      </c>
      <c r="G29" s="17">
        <f t="shared" si="0"/>
        <v>0</v>
      </c>
      <c r="H29" s="58">
        <f t="shared" si="1"/>
        <v>0</v>
      </c>
      <c r="I29" s="18">
        <v>0.08</v>
      </c>
      <c r="J29" s="14">
        <f t="shared" si="2"/>
        <v>0</v>
      </c>
      <c r="K29"/>
      <c r="L29"/>
      <c r="M29"/>
      <c r="N29" s="15" t="s">
        <v>28</v>
      </c>
    </row>
    <row r="30" spans="1:14" ht="15" customHeight="1" x14ac:dyDescent="0.25">
      <c r="A30" s="119"/>
      <c r="B30" s="19" t="s">
        <v>32</v>
      </c>
      <c r="C30" s="132"/>
      <c r="D30" s="128"/>
      <c r="E30" s="57"/>
      <c r="F30" s="57"/>
      <c r="G30" s="17">
        <f t="shared" si="0"/>
        <v>0</v>
      </c>
      <c r="H30" s="58">
        <f t="shared" si="1"/>
        <v>0</v>
      </c>
      <c r="I30" s="18">
        <v>0.08</v>
      </c>
      <c r="J30" s="14">
        <f t="shared" si="2"/>
        <v>0</v>
      </c>
      <c r="K30"/>
      <c r="L30"/>
      <c r="M30"/>
      <c r="N30" s="15" t="s">
        <v>28</v>
      </c>
    </row>
    <row r="31" spans="1:14" ht="15" customHeight="1" x14ac:dyDescent="0.25">
      <c r="A31" s="119"/>
      <c r="B31" s="19" t="s">
        <v>33</v>
      </c>
      <c r="C31" s="132"/>
      <c r="D31" s="128"/>
      <c r="E31" s="57">
        <v>4.2699999999999996</v>
      </c>
      <c r="F31" s="57">
        <v>183.61</v>
      </c>
      <c r="G31" s="17">
        <f t="shared" si="0"/>
        <v>0</v>
      </c>
      <c r="H31" s="58">
        <f t="shared" si="1"/>
        <v>0</v>
      </c>
      <c r="I31" s="18">
        <v>0.08</v>
      </c>
      <c r="J31" s="14">
        <f t="shared" si="2"/>
        <v>0</v>
      </c>
      <c r="K31"/>
      <c r="L31"/>
      <c r="M31"/>
      <c r="N31" s="15" t="s">
        <v>28</v>
      </c>
    </row>
    <row r="32" spans="1:14" ht="15" customHeight="1" x14ac:dyDescent="0.25">
      <c r="A32" s="119"/>
      <c r="B32" s="19" t="s">
        <v>34</v>
      </c>
      <c r="C32" s="132"/>
      <c r="D32" s="128"/>
      <c r="E32" s="57">
        <v>0.95</v>
      </c>
      <c r="F32" s="57">
        <v>48.45</v>
      </c>
      <c r="G32" s="1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1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1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1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1551</v>
      </c>
      <c r="F36" s="57">
        <v>511.83</v>
      </c>
      <c r="G36" s="17">
        <f>$G$167</f>
        <v>0</v>
      </c>
      <c r="H36" s="58">
        <f>F36*G36</f>
        <v>0</v>
      </c>
      <c r="I36" s="18">
        <v>0.08</v>
      </c>
      <c r="J36" s="14">
        <f t="shared" si="2"/>
        <v>0</v>
      </c>
      <c r="K36"/>
      <c r="L36"/>
      <c r="M36"/>
      <c r="N36" s="15" t="s">
        <v>28</v>
      </c>
    </row>
    <row r="37" spans="1:14" ht="15" customHeight="1" x14ac:dyDescent="0.25">
      <c r="A37" s="104" t="s">
        <v>41</v>
      </c>
      <c r="B37" s="104"/>
      <c r="C37" s="104"/>
      <c r="D37" s="104"/>
      <c r="E37" s="17"/>
      <c r="F37" s="17"/>
      <c r="G37" s="17"/>
      <c r="H37" s="17"/>
      <c r="I37" s="21"/>
      <c r="J37" s="14">
        <f t="shared" si="2"/>
        <v>0</v>
      </c>
      <c r="K37"/>
      <c r="L37"/>
      <c r="M37"/>
      <c r="N37" s="15"/>
    </row>
    <row r="38" spans="1:14" ht="15" customHeight="1" x14ac:dyDescent="0.25">
      <c r="A38" s="117"/>
      <c r="B38" s="16" t="s">
        <v>42</v>
      </c>
      <c r="C38" s="16" t="s">
        <v>43</v>
      </c>
      <c r="D38" s="20" t="s">
        <v>44</v>
      </c>
      <c r="E38" s="57">
        <v>37.97</v>
      </c>
      <c r="F38" s="57">
        <v>1249.3900000000001</v>
      </c>
      <c r="G38" s="17">
        <f t="shared" ref="G38:G41" si="3">$G$167</f>
        <v>0</v>
      </c>
      <c r="H38" s="58">
        <f t="shared" ref="H38:H45" si="4">F38*G38</f>
        <v>0</v>
      </c>
      <c r="I38" s="18">
        <v>0.08</v>
      </c>
      <c r="J38" s="14">
        <f t="shared" si="2"/>
        <v>0</v>
      </c>
      <c r="K38"/>
      <c r="L38"/>
      <c r="M38"/>
      <c r="N38" s="15" t="s">
        <v>28</v>
      </c>
    </row>
    <row r="39" spans="1:14" ht="15" customHeight="1" x14ac:dyDescent="0.25">
      <c r="A39" s="119"/>
      <c r="B39" s="16" t="s">
        <v>45</v>
      </c>
      <c r="C39" s="16" t="s">
        <v>46</v>
      </c>
      <c r="D39" s="20" t="s">
        <v>47</v>
      </c>
      <c r="E39" s="57"/>
      <c r="F39" s="57"/>
      <c r="G39" s="1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37.97</v>
      </c>
      <c r="F40" s="57">
        <v>517.42999999999995</v>
      </c>
      <c r="G40" s="1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1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91.29</v>
      </c>
      <c r="F42" s="57">
        <v>89.73</v>
      </c>
      <c r="G42" s="17">
        <f t="shared" ref="G42:G45" si="5">$G$169</f>
        <v>0</v>
      </c>
      <c r="H42" s="58">
        <f t="shared" si="4"/>
        <v>0</v>
      </c>
      <c r="I42" s="18">
        <v>0.08</v>
      </c>
      <c r="J42" s="14">
        <f t="shared" si="2"/>
        <v>0</v>
      </c>
      <c r="K42"/>
      <c r="L42"/>
      <c r="M42"/>
      <c r="N42" s="15" t="s">
        <v>54</v>
      </c>
    </row>
    <row r="43" spans="1:14" ht="15" customHeight="1" x14ac:dyDescent="0.25">
      <c r="A43" s="119"/>
      <c r="B43" s="16" t="s">
        <v>55</v>
      </c>
      <c r="C43" s="16" t="s">
        <v>56</v>
      </c>
      <c r="D43" s="128"/>
      <c r="E43" s="57">
        <v>2.2599999999999998</v>
      </c>
      <c r="F43" s="57">
        <v>3.73</v>
      </c>
      <c r="G43" s="17">
        <f t="shared" si="5"/>
        <v>0</v>
      </c>
      <c r="H43" s="58">
        <f t="shared" si="4"/>
        <v>0</v>
      </c>
      <c r="I43" s="18">
        <v>0.08</v>
      </c>
      <c r="J43" s="14">
        <f t="shared" si="2"/>
        <v>0</v>
      </c>
      <c r="K43"/>
      <c r="L43"/>
      <c r="M43"/>
      <c r="N43" s="15" t="s">
        <v>54</v>
      </c>
    </row>
    <row r="44" spans="1:14" ht="15" customHeight="1" x14ac:dyDescent="0.25">
      <c r="A44" s="119"/>
      <c r="B44" s="16" t="s">
        <v>57</v>
      </c>
      <c r="C44" s="16" t="s">
        <v>58</v>
      </c>
      <c r="D44" s="128"/>
      <c r="E44" s="57">
        <v>20.97</v>
      </c>
      <c r="F44" s="57">
        <v>23.07</v>
      </c>
      <c r="G44" s="17">
        <f t="shared" si="5"/>
        <v>0</v>
      </c>
      <c r="H44" s="58">
        <f t="shared" si="4"/>
        <v>0</v>
      </c>
      <c r="I44" s="18">
        <v>0.08</v>
      </c>
      <c r="J44" s="14">
        <f t="shared" si="2"/>
        <v>0</v>
      </c>
      <c r="K44"/>
      <c r="L44"/>
      <c r="M44"/>
      <c r="N44" s="15" t="s">
        <v>54</v>
      </c>
    </row>
    <row r="45" spans="1:14" ht="15" customHeight="1" x14ac:dyDescent="0.25">
      <c r="A45" s="118"/>
      <c r="B45" s="16" t="s">
        <v>59</v>
      </c>
      <c r="C45" s="16" t="s">
        <v>60</v>
      </c>
      <c r="D45" s="129"/>
      <c r="E45" s="57">
        <v>113.88</v>
      </c>
      <c r="F45" s="57">
        <v>61.86</v>
      </c>
      <c r="G45" s="17">
        <f t="shared" si="5"/>
        <v>0</v>
      </c>
      <c r="H45" s="58">
        <f t="shared" si="4"/>
        <v>0</v>
      </c>
      <c r="I45" s="18">
        <v>0.08</v>
      </c>
      <c r="J45" s="14">
        <f t="shared" si="2"/>
        <v>0</v>
      </c>
      <c r="K45"/>
      <c r="L45"/>
      <c r="M45"/>
      <c r="N45" s="15" t="s">
        <v>54</v>
      </c>
    </row>
    <row r="46" spans="1:14" ht="15" customHeight="1" x14ac:dyDescent="0.25">
      <c r="A46" s="104" t="s">
        <v>61</v>
      </c>
      <c r="B46" s="104"/>
      <c r="C46" s="104"/>
      <c r="D46" s="104"/>
      <c r="E46" s="17"/>
      <c r="F46" s="17"/>
      <c r="G46" s="17"/>
      <c r="H46" s="17"/>
      <c r="I46" s="21"/>
      <c r="J46" s="14">
        <f t="shared" si="2"/>
        <v>0</v>
      </c>
      <c r="K46"/>
      <c r="L46"/>
      <c r="M46"/>
      <c r="N46" s="15"/>
    </row>
    <row r="47" spans="1:14" ht="15" customHeight="1" x14ac:dyDescent="0.25">
      <c r="A47" s="117"/>
      <c r="B47" s="16" t="s">
        <v>62</v>
      </c>
      <c r="C47" s="16" t="s">
        <v>63</v>
      </c>
      <c r="D47" s="127" t="s">
        <v>47</v>
      </c>
      <c r="E47" s="57"/>
      <c r="F47" s="57"/>
      <c r="G47" s="17">
        <f t="shared" ref="G47:G56" si="6">$G$167</f>
        <v>0</v>
      </c>
      <c r="H47" s="58">
        <f t="shared" ref="H47:H56" si="7">F47*G47</f>
        <v>0</v>
      </c>
      <c r="I47" s="18">
        <v>0.08</v>
      </c>
      <c r="J47" s="14">
        <f t="shared" si="2"/>
        <v>0</v>
      </c>
      <c r="K47"/>
      <c r="L47"/>
      <c r="M47"/>
      <c r="N47" s="15" t="s">
        <v>28</v>
      </c>
    </row>
    <row r="48" spans="1:14" ht="15" customHeight="1" x14ac:dyDescent="0.25">
      <c r="A48" s="119"/>
      <c r="B48" s="16" t="s">
        <v>64</v>
      </c>
      <c r="C48" s="16" t="s">
        <v>65</v>
      </c>
      <c r="D48" s="128"/>
      <c r="E48" s="57">
        <v>0.15</v>
      </c>
      <c r="F48" s="57">
        <v>2.5</v>
      </c>
      <c r="G48" s="17">
        <f t="shared" si="6"/>
        <v>0</v>
      </c>
      <c r="H48" s="58">
        <f t="shared" si="7"/>
        <v>0</v>
      </c>
      <c r="I48" s="18">
        <v>0.08</v>
      </c>
      <c r="J48" s="14">
        <f t="shared" si="2"/>
        <v>0</v>
      </c>
      <c r="N48" s="15" t="s">
        <v>28</v>
      </c>
    </row>
    <row r="49" spans="1:14" ht="15" customHeight="1" x14ac:dyDescent="0.25">
      <c r="A49" s="119"/>
      <c r="B49" s="16" t="s">
        <v>66</v>
      </c>
      <c r="C49" s="16" t="s">
        <v>67</v>
      </c>
      <c r="D49" s="128"/>
      <c r="E49" s="58">
        <v>84.09</v>
      </c>
      <c r="F49" s="58">
        <v>1734.97</v>
      </c>
      <c r="G49" s="17">
        <f t="shared" si="6"/>
        <v>0</v>
      </c>
      <c r="H49" s="58">
        <f t="shared" si="7"/>
        <v>0</v>
      </c>
      <c r="I49" s="18">
        <v>0.08</v>
      </c>
      <c r="J49" s="14">
        <f t="shared" si="2"/>
        <v>0</v>
      </c>
      <c r="K49"/>
      <c r="L49"/>
      <c r="M49"/>
      <c r="N49" s="15" t="s">
        <v>28</v>
      </c>
    </row>
    <row r="50" spans="1:14" ht="15" customHeight="1" x14ac:dyDescent="0.25">
      <c r="A50" s="119"/>
      <c r="B50" s="16" t="s">
        <v>68</v>
      </c>
      <c r="C50" s="16" t="s">
        <v>69</v>
      </c>
      <c r="D50" s="128"/>
      <c r="E50" s="58"/>
      <c r="F50" s="58"/>
      <c r="G50" s="17">
        <f t="shared" si="6"/>
        <v>0</v>
      </c>
      <c r="H50" s="58">
        <f t="shared" si="7"/>
        <v>0</v>
      </c>
      <c r="I50" s="18">
        <v>0.08</v>
      </c>
      <c r="J50" s="14">
        <f t="shared" si="2"/>
        <v>0</v>
      </c>
      <c r="K50"/>
      <c r="L50"/>
      <c r="M50"/>
      <c r="N50" s="15" t="s">
        <v>28</v>
      </c>
    </row>
    <row r="51" spans="1:14" ht="15" customHeight="1" x14ac:dyDescent="0.25">
      <c r="A51" s="119"/>
      <c r="B51" s="16" t="s">
        <v>70</v>
      </c>
      <c r="C51" s="22" t="s">
        <v>71</v>
      </c>
      <c r="D51" s="128"/>
      <c r="E51" s="58"/>
      <c r="F51" s="58"/>
      <c r="G51" s="17">
        <f t="shared" si="6"/>
        <v>0</v>
      </c>
      <c r="H51" s="58">
        <f t="shared" si="7"/>
        <v>0</v>
      </c>
      <c r="I51" s="18">
        <v>0.08</v>
      </c>
      <c r="J51" s="14">
        <f t="shared" si="2"/>
        <v>0</v>
      </c>
      <c r="K51"/>
      <c r="L51"/>
      <c r="M51"/>
      <c r="N51" s="15" t="s">
        <v>28</v>
      </c>
    </row>
    <row r="52" spans="1:14" ht="15" customHeight="1" x14ac:dyDescent="0.25">
      <c r="A52" s="119"/>
      <c r="B52" s="16" t="s">
        <v>72</v>
      </c>
      <c r="C52" s="22" t="s">
        <v>73</v>
      </c>
      <c r="D52" s="128"/>
      <c r="E52" s="58">
        <v>0.15</v>
      </c>
      <c r="F52" s="58">
        <v>0.05</v>
      </c>
      <c r="G52" s="17">
        <f t="shared" si="6"/>
        <v>0</v>
      </c>
      <c r="H52" s="58">
        <f t="shared" si="7"/>
        <v>0</v>
      </c>
      <c r="I52" s="18">
        <v>0.08</v>
      </c>
      <c r="J52" s="14">
        <f t="shared" si="2"/>
        <v>0</v>
      </c>
      <c r="N52" s="15" t="s">
        <v>28</v>
      </c>
    </row>
    <row r="53" spans="1:14" ht="15" customHeight="1" x14ac:dyDescent="0.25">
      <c r="A53" s="119"/>
      <c r="B53" s="16" t="s">
        <v>74</v>
      </c>
      <c r="C53" s="22" t="s">
        <v>75</v>
      </c>
      <c r="D53" s="128"/>
      <c r="E53" s="58">
        <v>73.48</v>
      </c>
      <c r="F53" s="58">
        <v>30.87</v>
      </c>
      <c r="G53" s="17">
        <f t="shared" si="6"/>
        <v>0</v>
      </c>
      <c r="H53" s="58">
        <f t="shared" si="7"/>
        <v>0</v>
      </c>
      <c r="I53" s="18">
        <v>0.08</v>
      </c>
      <c r="J53" s="14">
        <f t="shared" si="2"/>
        <v>0</v>
      </c>
      <c r="K53"/>
      <c r="L53"/>
      <c r="M53"/>
      <c r="N53" s="15" t="s">
        <v>28</v>
      </c>
    </row>
    <row r="54" spans="1:14" ht="15" customHeight="1" x14ac:dyDescent="0.25">
      <c r="A54" s="119"/>
      <c r="B54" s="16" t="s">
        <v>76</v>
      </c>
      <c r="C54" s="22" t="s">
        <v>77</v>
      </c>
      <c r="D54" s="128"/>
      <c r="E54" s="58">
        <v>10.31</v>
      </c>
      <c r="F54" s="58">
        <v>5.57</v>
      </c>
      <c r="G54" s="17">
        <f t="shared" si="6"/>
        <v>0</v>
      </c>
      <c r="H54" s="58">
        <f t="shared" si="7"/>
        <v>0</v>
      </c>
      <c r="I54" s="18">
        <v>0.08</v>
      </c>
      <c r="J54" s="14">
        <f t="shared" si="2"/>
        <v>0</v>
      </c>
      <c r="N54" s="15" t="s">
        <v>28</v>
      </c>
    </row>
    <row r="55" spans="1:14" ht="15" customHeight="1" x14ac:dyDescent="0.25">
      <c r="A55" s="119"/>
      <c r="B55" s="16" t="s">
        <v>78</v>
      </c>
      <c r="C55" s="22" t="s">
        <v>79</v>
      </c>
      <c r="D55" s="128"/>
      <c r="E55" s="58"/>
      <c r="F55" s="58"/>
      <c r="G55" s="17">
        <f t="shared" si="6"/>
        <v>0</v>
      </c>
      <c r="H55" s="58">
        <f t="shared" si="7"/>
        <v>0</v>
      </c>
      <c r="I55" s="18">
        <v>0.08</v>
      </c>
      <c r="J55" s="14">
        <f t="shared" si="2"/>
        <v>0</v>
      </c>
      <c r="K55"/>
      <c r="L55"/>
      <c r="M55"/>
      <c r="N55" s="15" t="s">
        <v>28</v>
      </c>
    </row>
    <row r="56" spans="1:14" ht="15" customHeight="1" x14ac:dyDescent="0.25">
      <c r="A56" s="119"/>
      <c r="B56" s="16" t="s">
        <v>80</v>
      </c>
      <c r="C56" s="22" t="s">
        <v>81</v>
      </c>
      <c r="D56" s="129"/>
      <c r="E56" s="58"/>
      <c r="F56" s="58"/>
      <c r="G56" s="17">
        <f t="shared" si="6"/>
        <v>0</v>
      </c>
      <c r="H56" s="58">
        <f t="shared" si="7"/>
        <v>0</v>
      </c>
      <c r="I56" s="18">
        <v>0.08</v>
      </c>
      <c r="J56" s="14">
        <f t="shared" si="2"/>
        <v>0</v>
      </c>
      <c r="K56"/>
      <c r="L56"/>
      <c r="M56"/>
      <c r="N56" s="15" t="s">
        <v>28</v>
      </c>
    </row>
    <row r="57" spans="1:14" s="2" customFormat="1" ht="15" customHeight="1" x14ac:dyDescent="0.25">
      <c r="A57" s="119"/>
      <c r="B57" s="19" t="s">
        <v>82</v>
      </c>
      <c r="C57" s="19" t="s">
        <v>83</v>
      </c>
      <c r="D57" s="20" t="s">
        <v>84</v>
      </c>
      <c r="E57" s="58">
        <v>16</v>
      </c>
      <c r="F57" s="58">
        <v>16</v>
      </c>
      <c r="G57" s="17">
        <f>$G$169</f>
        <v>0</v>
      </c>
      <c r="H57" s="58">
        <f>F57*G57</f>
        <v>0</v>
      </c>
      <c r="I57" s="18">
        <v>0.08</v>
      </c>
      <c r="J57" s="14">
        <f t="shared" si="2"/>
        <v>0</v>
      </c>
      <c r="K57"/>
      <c r="L57"/>
      <c r="M57"/>
      <c r="N57" s="15" t="s">
        <v>54</v>
      </c>
    </row>
    <row r="58" spans="1:14" s="2" customFormat="1" ht="15" customHeight="1" x14ac:dyDescent="0.25">
      <c r="A58" s="118"/>
      <c r="B58" s="16" t="s">
        <v>85</v>
      </c>
      <c r="C58" s="16" t="s">
        <v>245</v>
      </c>
      <c r="D58" s="20" t="s">
        <v>86</v>
      </c>
      <c r="E58" s="58">
        <v>19</v>
      </c>
      <c r="F58" s="58">
        <v>29.7</v>
      </c>
      <c r="G58" s="17">
        <f>$G$167</f>
        <v>0</v>
      </c>
      <c r="H58" s="58">
        <f>F58*G58</f>
        <v>0</v>
      </c>
      <c r="I58" s="18">
        <v>0.08</v>
      </c>
      <c r="J58" s="14">
        <f t="shared" si="2"/>
        <v>0</v>
      </c>
      <c r="K58"/>
      <c r="L58"/>
      <c r="M58"/>
      <c r="N58" s="15" t="s">
        <v>28</v>
      </c>
    </row>
    <row r="59" spans="1:14" ht="15" customHeight="1" x14ac:dyDescent="0.25">
      <c r="A59" s="130" t="s">
        <v>87</v>
      </c>
      <c r="B59" s="130"/>
      <c r="C59" s="130"/>
      <c r="D59" s="130"/>
      <c r="E59" s="12"/>
      <c r="F59" s="12"/>
      <c r="G59" s="17"/>
      <c r="H59" s="12"/>
      <c r="I59" s="18"/>
      <c r="J59" s="14">
        <f t="shared" si="2"/>
        <v>0</v>
      </c>
      <c r="N59" s="23"/>
    </row>
    <row r="60" spans="1:14" ht="15" customHeight="1" x14ac:dyDescent="0.25">
      <c r="A60" s="117"/>
      <c r="B60" s="16" t="s">
        <v>88</v>
      </c>
      <c r="C60" s="16" t="s">
        <v>89</v>
      </c>
      <c r="D60" s="20" t="s">
        <v>44</v>
      </c>
      <c r="E60" s="57"/>
      <c r="F60" s="57"/>
      <c r="G60" s="17">
        <f t="shared" ref="G60:G66" si="8">$G$167</f>
        <v>0</v>
      </c>
      <c r="H60" s="58">
        <f t="shared" ref="H60:H66" si="9">F60*G60</f>
        <v>0</v>
      </c>
      <c r="I60" s="18">
        <v>0.08</v>
      </c>
      <c r="J60" s="14">
        <f t="shared" si="2"/>
        <v>0</v>
      </c>
      <c r="N60" s="15" t="s">
        <v>28</v>
      </c>
    </row>
    <row r="61" spans="1:14" ht="15" customHeight="1" x14ac:dyDescent="0.25">
      <c r="A61" s="119"/>
      <c r="B61" s="16" t="s">
        <v>90</v>
      </c>
      <c r="C61" s="16" t="s">
        <v>91</v>
      </c>
      <c r="D61" s="127" t="s">
        <v>92</v>
      </c>
      <c r="E61" s="57">
        <v>16.309999999999999</v>
      </c>
      <c r="F61" s="57">
        <v>600.96</v>
      </c>
      <c r="G61" s="17">
        <f t="shared" si="8"/>
        <v>0</v>
      </c>
      <c r="H61" s="58">
        <f t="shared" si="9"/>
        <v>0</v>
      </c>
      <c r="I61" s="18">
        <v>0.08</v>
      </c>
      <c r="J61" s="14">
        <f t="shared" si="2"/>
        <v>0</v>
      </c>
      <c r="K61"/>
      <c r="L61"/>
      <c r="M61"/>
      <c r="N61" s="15" t="s">
        <v>28</v>
      </c>
    </row>
    <row r="62" spans="1:14" ht="15" customHeight="1" x14ac:dyDescent="0.25">
      <c r="A62" s="119"/>
      <c r="B62" s="16" t="s">
        <v>93</v>
      </c>
      <c r="C62" s="16" t="s">
        <v>94</v>
      </c>
      <c r="D62" s="128"/>
      <c r="E62" s="57"/>
      <c r="F62" s="57"/>
      <c r="G62" s="17">
        <f t="shared" si="8"/>
        <v>0</v>
      </c>
      <c r="H62" s="58">
        <f t="shared" si="9"/>
        <v>0</v>
      </c>
      <c r="I62" s="18">
        <v>0.08</v>
      </c>
      <c r="J62" s="14">
        <f t="shared" si="2"/>
        <v>0</v>
      </c>
      <c r="K62"/>
      <c r="L62"/>
      <c r="M62"/>
      <c r="N62" s="15" t="s">
        <v>28</v>
      </c>
    </row>
    <row r="63" spans="1:14" ht="15" customHeight="1" x14ac:dyDescent="0.25">
      <c r="A63" s="119"/>
      <c r="B63" s="16" t="s">
        <v>95</v>
      </c>
      <c r="C63" s="16" t="s">
        <v>96</v>
      </c>
      <c r="D63" s="128"/>
      <c r="E63" s="57"/>
      <c r="F63" s="57"/>
      <c r="G63" s="17">
        <f t="shared" si="8"/>
        <v>0</v>
      </c>
      <c r="H63" s="58">
        <f t="shared" si="9"/>
        <v>0</v>
      </c>
      <c r="I63" s="18">
        <v>0.08</v>
      </c>
      <c r="J63" s="14">
        <f t="shared" si="2"/>
        <v>0</v>
      </c>
      <c r="K63"/>
      <c r="L63"/>
      <c r="M63"/>
      <c r="N63" s="15" t="s">
        <v>28</v>
      </c>
    </row>
    <row r="64" spans="1:14" ht="15" customHeight="1" x14ac:dyDescent="0.25">
      <c r="A64" s="119"/>
      <c r="B64" s="16" t="s">
        <v>97</v>
      </c>
      <c r="C64" s="16" t="s">
        <v>98</v>
      </c>
      <c r="D64" s="128"/>
      <c r="E64" s="57">
        <v>4.76</v>
      </c>
      <c r="F64" s="57">
        <v>154.71</v>
      </c>
      <c r="G64" s="17">
        <f t="shared" si="8"/>
        <v>0</v>
      </c>
      <c r="H64" s="58">
        <f t="shared" si="9"/>
        <v>0</v>
      </c>
      <c r="I64" s="18">
        <v>0.08</v>
      </c>
      <c r="J64" s="14">
        <f t="shared" si="2"/>
        <v>0</v>
      </c>
      <c r="K64"/>
      <c r="L64"/>
      <c r="M64"/>
      <c r="N64" s="15" t="s">
        <v>28</v>
      </c>
    </row>
    <row r="65" spans="1:14" ht="15" customHeight="1" x14ac:dyDescent="0.25">
      <c r="A65" s="119"/>
      <c r="B65" s="16" t="s">
        <v>99</v>
      </c>
      <c r="C65" s="16" t="s">
        <v>100</v>
      </c>
      <c r="D65" s="128"/>
      <c r="E65" s="64">
        <v>3.39</v>
      </c>
      <c r="F65" s="64">
        <v>139.07</v>
      </c>
      <c r="G65" s="17">
        <f t="shared" si="8"/>
        <v>0</v>
      </c>
      <c r="H65" s="58">
        <f t="shared" si="9"/>
        <v>0</v>
      </c>
      <c r="I65" s="18">
        <v>0.08</v>
      </c>
      <c r="J65" s="14">
        <f t="shared" si="2"/>
        <v>0</v>
      </c>
      <c r="K65"/>
      <c r="L65"/>
      <c r="M65"/>
      <c r="N65" s="15" t="s">
        <v>28</v>
      </c>
    </row>
    <row r="66" spans="1:14" ht="15" customHeight="1" x14ac:dyDescent="0.25">
      <c r="A66" s="118"/>
      <c r="B66" s="16" t="s">
        <v>101</v>
      </c>
      <c r="C66" s="16" t="s">
        <v>102</v>
      </c>
      <c r="D66" s="129"/>
      <c r="E66" s="64">
        <v>0.56999999999999995</v>
      </c>
      <c r="F66" s="64">
        <v>36.479999999999997</v>
      </c>
      <c r="G66" s="17">
        <f t="shared" si="8"/>
        <v>0</v>
      </c>
      <c r="H66" s="58">
        <f t="shared" si="9"/>
        <v>0</v>
      </c>
      <c r="I66" s="18">
        <v>0.08</v>
      </c>
      <c r="J66" s="14">
        <f t="shared" si="2"/>
        <v>0</v>
      </c>
      <c r="K66"/>
      <c r="L66"/>
      <c r="M66"/>
      <c r="N66" s="15" t="s">
        <v>28</v>
      </c>
    </row>
    <row r="67" spans="1:14" ht="15" customHeight="1" x14ac:dyDescent="0.25">
      <c r="A67" s="130" t="s">
        <v>103</v>
      </c>
      <c r="B67" s="130"/>
      <c r="C67" s="130"/>
      <c r="D67" s="130"/>
      <c r="E67" s="24"/>
      <c r="F67" s="24"/>
      <c r="G67" s="17"/>
      <c r="H67" s="24"/>
      <c r="I67" s="25"/>
      <c r="J67" s="14">
        <f t="shared" si="2"/>
        <v>0</v>
      </c>
      <c r="K67"/>
      <c r="L67"/>
      <c r="M67"/>
      <c r="N67" s="15"/>
    </row>
    <row r="68" spans="1:14" ht="15" customHeight="1" x14ac:dyDescent="0.25">
      <c r="A68" s="117"/>
      <c r="B68" s="16" t="s">
        <v>104</v>
      </c>
      <c r="C68" s="16" t="s">
        <v>105</v>
      </c>
      <c r="D68" s="127" t="s">
        <v>92</v>
      </c>
      <c r="E68" s="57"/>
      <c r="F68" s="57"/>
      <c r="G68" s="17">
        <f t="shared" ref="G68:G73" si="10">$G$167</f>
        <v>0</v>
      </c>
      <c r="H68" s="58">
        <f t="shared" ref="H68:H73" si="11">F68*G68</f>
        <v>0</v>
      </c>
      <c r="I68" s="18">
        <v>0.08</v>
      </c>
      <c r="J68" s="14">
        <f t="shared" si="2"/>
        <v>0</v>
      </c>
      <c r="K68"/>
      <c r="L68"/>
      <c r="M68"/>
      <c r="N68" s="15" t="s">
        <v>28</v>
      </c>
    </row>
    <row r="69" spans="1:14" ht="15" customHeight="1" x14ac:dyDescent="0.25">
      <c r="A69" s="119"/>
      <c r="B69" s="16" t="s">
        <v>106</v>
      </c>
      <c r="C69" s="16" t="s">
        <v>107</v>
      </c>
      <c r="D69" s="128"/>
      <c r="E69" s="57"/>
      <c r="F69" s="57"/>
      <c r="G69" s="17">
        <f t="shared" si="10"/>
        <v>0</v>
      </c>
      <c r="H69" s="58">
        <f t="shared" si="11"/>
        <v>0</v>
      </c>
      <c r="I69" s="18">
        <v>0.08</v>
      </c>
      <c r="J69" s="14">
        <f t="shared" si="2"/>
        <v>0</v>
      </c>
      <c r="K69"/>
      <c r="L69"/>
      <c r="M69"/>
      <c r="N69" s="15" t="s">
        <v>28</v>
      </c>
    </row>
    <row r="70" spans="1:14" ht="15" customHeight="1" x14ac:dyDescent="0.25">
      <c r="A70" s="119"/>
      <c r="B70" s="16" t="s">
        <v>108</v>
      </c>
      <c r="C70" s="16" t="s">
        <v>109</v>
      </c>
      <c r="D70" s="128"/>
      <c r="E70" s="64"/>
      <c r="F70" s="64"/>
      <c r="G70" s="17">
        <f t="shared" si="10"/>
        <v>0</v>
      </c>
      <c r="H70" s="58">
        <f t="shared" si="11"/>
        <v>0</v>
      </c>
      <c r="I70" s="18">
        <v>0.08</v>
      </c>
      <c r="J70" s="14">
        <f t="shared" si="2"/>
        <v>0</v>
      </c>
      <c r="K70"/>
      <c r="L70"/>
      <c r="M70"/>
      <c r="N70" s="15" t="s">
        <v>28</v>
      </c>
    </row>
    <row r="71" spans="1:14" ht="15" customHeight="1" x14ac:dyDescent="0.25">
      <c r="A71" s="119"/>
      <c r="B71" s="16" t="s">
        <v>110</v>
      </c>
      <c r="C71" s="16" t="s">
        <v>111</v>
      </c>
      <c r="D71" s="128"/>
      <c r="E71" s="64">
        <v>10.65</v>
      </c>
      <c r="F71" s="64">
        <v>453.55</v>
      </c>
      <c r="G71" s="17">
        <f t="shared" si="10"/>
        <v>0</v>
      </c>
      <c r="H71" s="58">
        <f t="shared" si="11"/>
        <v>0</v>
      </c>
      <c r="I71" s="18">
        <v>0.08</v>
      </c>
      <c r="J71" s="14">
        <f t="shared" si="2"/>
        <v>0</v>
      </c>
      <c r="K71"/>
      <c r="L71"/>
      <c r="M71"/>
      <c r="N71" s="15" t="s">
        <v>28</v>
      </c>
    </row>
    <row r="72" spans="1:14" ht="15" customHeight="1" x14ac:dyDescent="0.25">
      <c r="A72" s="119"/>
      <c r="B72" s="16" t="s">
        <v>112</v>
      </c>
      <c r="C72" s="16" t="s">
        <v>113</v>
      </c>
      <c r="D72" s="128"/>
      <c r="E72" s="64">
        <v>4.1399999999999997</v>
      </c>
      <c r="F72" s="64">
        <v>335.34</v>
      </c>
      <c r="G72" s="17">
        <f t="shared" si="10"/>
        <v>0</v>
      </c>
      <c r="H72" s="58">
        <f t="shared" si="11"/>
        <v>0</v>
      </c>
      <c r="I72" s="18">
        <v>0.08</v>
      </c>
      <c r="J72" s="14">
        <f t="shared" si="2"/>
        <v>0</v>
      </c>
      <c r="K72"/>
      <c r="L72"/>
      <c r="M72"/>
      <c r="N72" s="15" t="s">
        <v>28</v>
      </c>
    </row>
    <row r="73" spans="1:14" ht="15" customHeight="1" thickBot="1" x14ac:dyDescent="0.3">
      <c r="A73" s="118"/>
      <c r="B73" s="16" t="s">
        <v>114</v>
      </c>
      <c r="C73" s="16" t="s">
        <v>115</v>
      </c>
      <c r="D73" s="129"/>
      <c r="E73" s="64">
        <v>5.2</v>
      </c>
      <c r="F73" s="64">
        <v>379.6</v>
      </c>
      <c r="G73" s="17">
        <f t="shared" si="10"/>
        <v>0</v>
      </c>
      <c r="H73" s="58">
        <f t="shared" si="11"/>
        <v>0</v>
      </c>
      <c r="I73" s="18">
        <v>0.08</v>
      </c>
      <c r="J73" s="14">
        <f t="shared" si="2"/>
        <v>0</v>
      </c>
      <c r="K73"/>
      <c r="L73"/>
      <c r="M73"/>
      <c r="N73" s="26" t="s">
        <v>28</v>
      </c>
    </row>
    <row r="74" spans="1:14" ht="15" customHeight="1" x14ac:dyDescent="0.25">
      <c r="A74" s="111" t="s">
        <v>116</v>
      </c>
      <c r="B74" s="112"/>
      <c r="C74" s="112"/>
      <c r="D74" s="113"/>
      <c r="E74" s="27"/>
      <c r="F74" s="27"/>
      <c r="G74" s="17"/>
      <c r="H74" s="27"/>
      <c r="I74" s="28"/>
      <c r="J74" s="14">
        <f t="shared" si="2"/>
        <v>0</v>
      </c>
      <c r="K74" s="2">
        <f>SUM(H74:H116)</f>
        <v>0</v>
      </c>
      <c r="L74" s="2">
        <f>SUM(J74:J108)</f>
        <v>0</v>
      </c>
      <c r="M74" s="2">
        <f>SUM(J109:J116)</f>
        <v>0</v>
      </c>
      <c r="N74" s="11"/>
    </row>
    <row r="75" spans="1:14" ht="15" customHeight="1" x14ac:dyDescent="0.25">
      <c r="A75" s="124" t="s">
        <v>117</v>
      </c>
      <c r="B75" s="125"/>
      <c r="C75" s="125"/>
      <c r="D75" s="126"/>
      <c r="E75" s="29"/>
      <c r="F75" s="29"/>
      <c r="G75" s="17"/>
      <c r="H75" s="29"/>
      <c r="I75" s="9"/>
      <c r="J75" s="14">
        <f t="shared" si="2"/>
        <v>0</v>
      </c>
      <c r="K75" s="2"/>
      <c r="N75" s="15"/>
    </row>
    <row r="76" spans="1:14" ht="15" customHeight="1" x14ac:dyDescent="0.25">
      <c r="A76" s="106"/>
      <c r="B76" s="22" t="s">
        <v>118</v>
      </c>
      <c r="C76" s="22" t="s">
        <v>119</v>
      </c>
      <c r="D76" s="106" t="s">
        <v>120</v>
      </c>
      <c r="E76" s="59">
        <v>100</v>
      </c>
      <c r="F76" s="59">
        <v>28</v>
      </c>
      <c r="G76" s="17">
        <f t="shared" ref="G76:G80" si="12">$G$167</f>
        <v>0</v>
      </c>
      <c r="H76" s="58">
        <f t="shared" ref="H76:H80" si="13">F76*G76</f>
        <v>0</v>
      </c>
      <c r="I76" s="31">
        <v>0.08</v>
      </c>
      <c r="J76" s="14">
        <f t="shared" si="2"/>
        <v>0</v>
      </c>
      <c r="N76" s="15" t="s">
        <v>28</v>
      </c>
    </row>
    <row r="77" spans="1:14" ht="15" customHeight="1" x14ac:dyDescent="0.25">
      <c r="A77" s="114"/>
      <c r="B77" s="22" t="s">
        <v>121</v>
      </c>
      <c r="C77" s="22" t="s">
        <v>122</v>
      </c>
      <c r="D77" s="107"/>
      <c r="E77" s="59">
        <v>22</v>
      </c>
      <c r="F77" s="59">
        <v>4.84</v>
      </c>
      <c r="G77" s="17">
        <f t="shared" si="12"/>
        <v>0</v>
      </c>
      <c r="H77" s="58">
        <f t="shared" si="13"/>
        <v>0</v>
      </c>
      <c r="I77" s="31">
        <v>0.08</v>
      </c>
      <c r="J77" s="14">
        <f t="shared" si="2"/>
        <v>0</v>
      </c>
      <c r="N77" s="15" t="s">
        <v>28</v>
      </c>
    </row>
    <row r="78" spans="1:14" ht="15" customHeight="1" x14ac:dyDescent="0.25">
      <c r="A78" s="114"/>
      <c r="B78" s="22" t="s">
        <v>66</v>
      </c>
      <c r="C78" s="22" t="s">
        <v>67</v>
      </c>
      <c r="D78" s="106" t="s">
        <v>47</v>
      </c>
      <c r="E78" s="59"/>
      <c r="F78" s="59"/>
      <c r="G78" s="17">
        <f t="shared" si="12"/>
        <v>0</v>
      </c>
      <c r="H78" s="58">
        <f t="shared" si="13"/>
        <v>0</v>
      </c>
      <c r="I78" s="31">
        <v>0.08</v>
      </c>
      <c r="J78" s="14">
        <f t="shared" si="2"/>
        <v>0</v>
      </c>
      <c r="N78" s="15" t="s">
        <v>28</v>
      </c>
    </row>
    <row r="79" spans="1:14" ht="15" customHeight="1" x14ac:dyDescent="0.25">
      <c r="A79" s="114"/>
      <c r="B79" s="22" t="s">
        <v>123</v>
      </c>
      <c r="C79" s="22" t="s">
        <v>124</v>
      </c>
      <c r="D79" s="114"/>
      <c r="E79" s="59"/>
      <c r="F79" s="59"/>
      <c r="G79" s="17">
        <f t="shared" si="12"/>
        <v>0</v>
      </c>
      <c r="H79" s="58">
        <f t="shared" si="13"/>
        <v>0</v>
      </c>
      <c r="I79" s="31">
        <v>0.08</v>
      </c>
      <c r="J79" s="14">
        <f t="shared" si="2"/>
        <v>0</v>
      </c>
      <c r="N79" s="15" t="s">
        <v>28</v>
      </c>
    </row>
    <row r="80" spans="1:14" ht="15" customHeight="1" x14ac:dyDescent="0.25">
      <c r="A80" s="107"/>
      <c r="B80" s="22" t="s">
        <v>76</v>
      </c>
      <c r="C80" s="22" t="s">
        <v>125</v>
      </c>
      <c r="D80" s="107"/>
      <c r="E80" s="59"/>
      <c r="F80" s="59"/>
      <c r="G80" s="17">
        <f t="shared" si="12"/>
        <v>0</v>
      </c>
      <c r="H80" s="58">
        <f t="shared" si="13"/>
        <v>0</v>
      </c>
      <c r="I80" s="31">
        <v>0.08</v>
      </c>
      <c r="J80" s="14">
        <f t="shared" si="2"/>
        <v>0</v>
      </c>
      <c r="N80" s="15" t="s">
        <v>28</v>
      </c>
    </row>
    <row r="81" spans="1:14" ht="15" customHeight="1" x14ac:dyDescent="0.25">
      <c r="A81" s="122" t="s">
        <v>126</v>
      </c>
      <c r="B81" s="122"/>
      <c r="C81" s="122"/>
      <c r="D81" s="122"/>
      <c r="E81" s="27"/>
      <c r="F81" s="27"/>
      <c r="G81" s="17"/>
      <c r="H81" s="27"/>
      <c r="I81" s="32"/>
      <c r="J81" s="14">
        <f t="shared" si="2"/>
        <v>0</v>
      </c>
      <c r="N81" s="15"/>
    </row>
    <row r="82" spans="1:14" ht="15" customHeight="1" x14ac:dyDescent="0.25">
      <c r="A82" s="22"/>
      <c r="B82" s="22" t="s">
        <v>127</v>
      </c>
      <c r="C82" s="22" t="s">
        <v>128</v>
      </c>
      <c r="D82" s="33" t="s">
        <v>129</v>
      </c>
      <c r="E82" s="59">
        <v>2</v>
      </c>
      <c r="F82" s="59">
        <v>2</v>
      </c>
      <c r="G82" s="17"/>
      <c r="H82" s="59"/>
      <c r="I82" s="31"/>
      <c r="J82" s="14">
        <f t="shared" si="2"/>
        <v>0</v>
      </c>
      <c r="N82" s="15"/>
    </row>
    <row r="83" spans="1:14" ht="15" customHeight="1" x14ac:dyDescent="0.25">
      <c r="A83" s="104" t="s">
        <v>130</v>
      </c>
      <c r="B83" s="104"/>
      <c r="C83" s="104"/>
      <c r="D83" s="104"/>
      <c r="E83" s="27"/>
      <c r="F83" s="27"/>
      <c r="G83" s="17"/>
      <c r="H83" s="27"/>
      <c r="I83" s="32"/>
      <c r="J83" s="14">
        <f t="shared" si="2"/>
        <v>0</v>
      </c>
      <c r="N83" s="15"/>
    </row>
    <row r="84" spans="1:14" ht="15" customHeight="1" x14ac:dyDescent="0.25">
      <c r="A84" s="106"/>
      <c r="B84" s="22" t="s">
        <v>131</v>
      </c>
      <c r="C84" s="22" t="s">
        <v>132</v>
      </c>
      <c r="D84" s="106" t="s">
        <v>120</v>
      </c>
      <c r="E84" s="59"/>
      <c r="F84" s="59"/>
      <c r="G84" s="17">
        <f t="shared" ref="G84:G85" si="14">$G$167</f>
        <v>0</v>
      </c>
      <c r="H84" s="58">
        <f t="shared" ref="H84:H85" si="15">F84*G84</f>
        <v>0</v>
      </c>
      <c r="I84" s="31">
        <v>0.08</v>
      </c>
      <c r="J84" s="14">
        <f t="shared" si="2"/>
        <v>0</v>
      </c>
      <c r="N84" s="15" t="s">
        <v>28</v>
      </c>
    </row>
    <row r="85" spans="1:14" ht="15" customHeight="1" x14ac:dyDescent="0.25">
      <c r="A85" s="107"/>
      <c r="B85" s="22" t="s">
        <v>133</v>
      </c>
      <c r="C85" s="22" t="s">
        <v>134</v>
      </c>
      <c r="D85" s="107"/>
      <c r="E85" s="59">
        <v>4</v>
      </c>
      <c r="F85" s="59">
        <v>12</v>
      </c>
      <c r="G85" s="17">
        <f t="shared" si="14"/>
        <v>0</v>
      </c>
      <c r="H85" s="58">
        <f t="shared" si="15"/>
        <v>0</v>
      </c>
      <c r="I85" s="31">
        <v>0.08</v>
      </c>
      <c r="J85" s="14">
        <f t="shared" si="2"/>
        <v>0</v>
      </c>
      <c r="N85" s="15" t="s">
        <v>28</v>
      </c>
    </row>
    <row r="86" spans="1:14" ht="15" customHeight="1" x14ac:dyDescent="0.25">
      <c r="A86" s="104" t="s">
        <v>135</v>
      </c>
      <c r="B86" s="104"/>
      <c r="C86" s="104"/>
      <c r="D86" s="104"/>
      <c r="E86" s="27"/>
      <c r="F86" s="27"/>
      <c r="G86" s="17"/>
      <c r="H86" s="27"/>
      <c r="I86" s="32"/>
      <c r="J86" s="14">
        <f t="shared" si="2"/>
        <v>0</v>
      </c>
      <c r="N86" s="15"/>
    </row>
    <row r="87" spans="1:14" ht="15" customHeight="1" x14ac:dyDescent="0.25">
      <c r="A87" s="114"/>
      <c r="B87" s="22" t="s">
        <v>136</v>
      </c>
      <c r="C87" s="22" t="s">
        <v>137</v>
      </c>
      <c r="D87" s="106" t="s">
        <v>120</v>
      </c>
      <c r="E87" s="59"/>
      <c r="F87" s="59"/>
      <c r="G87" s="17">
        <f t="shared" ref="G87:G94" si="16">$G$167</f>
        <v>0</v>
      </c>
      <c r="H87" s="58">
        <f t="shared" ref="H87:H94" si="17">F87*G87</f>
        <v>0</v>
      </c>
      <c r="I87" s="31">
        <v>0.08</v>
      </c>
      <c r="J87" s="14">
        <f t="shared" si="2"/>
        <v>0</v>
      </c>
      <c r="N87" s="15" t="s">
        <v>28</v>
      </c>
    </row>
    <row r="88" spans="1:14" ht="15" customHeight="1" x14ac:dyDescent="0.25">
      <c r="A88" s="114"/>
      <c r="B88" s="22" t="s">
        <v>138</v>
      </c>
      <c r="C88" s="22" t="s">
        <v>139</v>
      </c>
      <c r="D88" s="114"/>
      <c r="E88" s="59">
        <v>54</v>
      </c>
      <c r="F88" s="59">
        <v>10.8</v>
      </c>
      <c r="G88" s="17">
        <f t="shared" si="16"/>
        <v>0</v>
      </c>
      <c r="H88" s="58">
        <f t="shared" si="17"/>
        <v>0</v>
      </c>
      <c r="I88" s="31">
        <v>0.08</v>
      </c>
      <c r="J88" s="14">
        <f t="shared" si="2"/>
        <v>0</v>
      </c>
      <c r="N88" s="15" t="s">
        <v>28</v>
      </c>
    </row>
    <row r="89" spans="1:14" ht="15" customHeight="1" x14ac:dyDescent="0.25">
      <c r="A89" s="114"/>
      <c r="B89" s="22" t="s">
        <v>131</v>
      </c>
      <c r="C89" s="22" t="s">
        <v>132</v>
      </c>
      <c r="D89" s="107"/>
      <c r="E89" s="59"/>
      <c r="F89" s="59"/>
      <c r="G89" s="17">
        <f t="shared" si="16"/>
        <v>0</v>
      </c>
      <c r="H89" s="58">
        <f t="shared" si="17"/>
        <v>0</v>
      </c>
      <c r="I89" s="31">
        <v>0.08</v>
      </c>
      <c r="J89" s="14">
        <f t="shared" si="2"/>
        <v>0</v>
      </c>
      <c r="N89" s="15" t="s">
        <v>28</v>
      </c>
    </row>
    <row r="90" spans="1:14" ht="15" customHeight="1" x14ac:dyDescent="0.25">
      <c r="A90" s="114"/>
      <c r="B90" s="22" t="s">
        <v>140</v>
      </c>
      <c r="C90" s="22" t="s">
        <v>141</v>
      </c>
      <c r="D90" s="106" t="s">
        <v>86</v>
      </c>
      <c r="E90" s="59"/>
      <c r="F90" s="59"/>
      <c r="G90" s="17">
        <f t="shared" si="16"/>
        <v>0</v>
      </c>
      <c r="H90" s="58">
        <f t="shared" si="17"/>
        <v>0</v>
      </c>
      <c r="I90" s="31">
        <v>0.08</v>
      </c>
      <c r="J90" s="14">
        <f t="shared" si="2"/>
        <v>0</v>
      </c>
      <c r="N90" s="15" t="s">
        <v>28</v>
      </c>
    </row>
    <row r="91" spans="1:14" ht="15" customHeight="1" x14ac:dyDescent="0.25">
      <c r="A91" s="114"/>
      <c r="B91" s="22" t="s">
        <v>142</v>
      </c>
      <c r="C91" s="22" t="s">
        <v>143</v>
      </c>
      <c r="D91" s="114"/>
      <c r="E91" s="59">
        <v>20</v>
      </c>
      <c r="F91" s="59">
        <v>60</v>
      </c>
      <c r="G91" s="17">
        <f t="shared" si="16"/>
        <v>0</v>
      </c>
      <c r="H91" s="58">
        <f t="shared" si="17"/>
        <v>0</v>
      </c>
      <c r="I91" s="31">
        <v>0.08</v>
      </c>
      <c r="J91" s="14">
        <f t="shared" si="2"/>
        <v>0</v>
      </c>
      <c r="N91" s="15" t="s">
        <v>28</v>
      </c>
    </row>
    <row r="92" spans="1:14" ht="15" customHeight="1" x14ac:dyDescent="0.25">
      <c r="A92" s="114"/>
      <c r="B92" s="22" t="s">
        <v>144</v>
      </c>
      <c r="C92" s="22" t="s">
        <v>145</v>
      </c>
      <c r="D92" s="107"/>
      <c r="E92" s="59">
        <v>20</v>
      </c>
      <c r="F92" s="59">
        <v>6</v>
      </c>
      <c r="G92" s="17">
        <f t="shared" si="16"/>
        <v>0</v>
      </c>
      <c r="H92" s="58">
        <f t="shared" si="17"/>
        <v>0</v>
      </c>
      <c r="I92" s="31">
        <v>0.08</v>
      </c>
      <c r="J92" s="14">
        <f t="shared" ref="J92:J122" si="18">H92*I92</f>
        <v>0</v>
      </c>
      <c r="N92" s="15" t="s">
        <v>28</v>
      </c>
    </row>
    <row r="93" spans="1:14" ht="15" customHeight="1" x14ac:dyDescent="0.25">
      <c r="A93" s="114"/>
      <c r="B93" s="22" t="s">
        <v>146</v>
      </c>
      <c r="C93" s="22" t="s">
        <v>147</v>
      </c>
      <c r="D93" s="106" t="s">
        <v>40</v>
      </c>
      <c r="E93" s="59">
        <v>3100</v>
      </c>
      <c r="F93" s="59">
        <v>279</v>
      </c>
      <c r="G93" s="17">
        <f t="shared" si="16"/>
        <v>0</v>
      </c>
      <c r="H93" s="58">
        <f t="shared" si="17"/>
        <v>0</v>
      </c>
      <c r="I93" s="31">
        <v>0.08</v>
      </c>
      <c r="J93" s="14">
        <f t="shared" si="18"/>
        <v>0</v>
      </c>
      <c r="N93" s="15" t="s">
        <v>28</v>
      </c>
    </row>
    <row r="94" spans="1:14" ht="15" customHeight="1" x14ac:dyDescent="0.25">
      <c r="A94" s="107"/>
      <c r="B94" s="22" t="s">
        <v>38</v>
      </c>
      <c r="C94" s="22" t="s">
        <v>148</v>
      </c>
      <c r="D94" s="107"/>
      <c r="E94" s="59">
        <v>3100</v>
      </c>
      <c r="F94" s="59">
        <v>806</v>
      </c>
      <c r="G94" s="17">
        <f t="shared" si="16"/>
        <v>0</v>
      </c>
      <c r="H94" s="58">
        <f t="shared" si="17"/>
        <v>0</v>
      </c>
      <c r="I94" s="31">
        <v>0.08</v>
      </c>
      <c r="J94" s="14">
        <f t="shared" si="18"/>
        <v>0</v>
      </c>
      <c r="N94" s="15" t="s">
        <v>28</v>
      </c>
    </row>
    <row r="95" spans="1:14" ht="15" customHeight="1" x14ac:dyDescent="0.25">
      <c r="A95" s="104" t="s">
        <v>149</v>
      </c>
      <c r="B95" s="104"/>
      <c r="C95" s="104"/>
      <c r="D95" s="104"/>
      <c r="E95" s="27"/>
      <c r="F95" s="27"/>
      <c r="G95" s="17"/>
      <c r="H95" s="27"/>
      <c r="I95" s="32"/>
      <c r="J95" s="14">
        <f t="shared" si="18"/>
        <v>0</v>
      </c>
      <c r="N95" s="15"/>
    </row>
    <row r="96" spans="1:14" ht="15" customHeight="1" x14ac:dyDescent="0.25">
      <c r="A96" s="106"/>
      <c r="B96" s="22" t="s">
        <v>150</v>
      </c>
      <c r="C96" s="16" t="s">
        <v>151</v>
      </c>
      <c r="D96" s="33" t="s">
        <v>92</v>
      </c>
      <c r="E96" s="59"/>
      <c r="F96" s="59"/>
      <c r="G96" s="17">
        <f t="shared" ref="G96:G97" si="19">$G$167</f>
        <v>0</v>
      </c>
      <c r="H96" s="58">
        <f t="shared" ref="H96:H97" si="20">F96*G96</f>
        <v>0</v>
      </c>
      <c r="I96" s="31">
        <v>0.08</v>
      </c>
      <c r="J96" s="14">
        <f t="shared" si="18"/>
        <v>0</v>
      </c>
      <c r="N96" s="15" t="s">
        <v>28</v>
      </c>
    </row>
    <row r="97" spans="1:14" ht="15" customHeight="1" x14ac:dyDescent="0.25">
      <c r="A97" s="107"/>
      <c r="B97" s="22" t="s">
        <v>152</v>
      </c>
      <c r="C97" s="16" t="s">
        <v>153</v>
      </c>
      <c r="D97" s="33" t="s">
        <v>47</v>
      </c>
      <c r="E97" s="59"/>
      <c r="F97" s="59"/>
      <c r="G97" s="17">
        <f t="shared" si="19"/>
        <v>0</v>
      </c>
      <c r="H97" s="58">
        <f t="shared" si="20"/>
        <v>0</v>
      </c>
      <c r="I97" s="31">
        <v>0.08</v>
      </c>
      <c r="J97" s="14">
        <f t="shared" si="18"/>
        <v>0</v>
      </c>
      <c r="N97" s="15" t="s">
        <v>28</v>
      </c>
    </row>
    <row r="98" spans="1:14" ht="15" customHeight="1" x14ac:dyDescent="0.25">
      <c r="A98" s="104" t="s">
        <v>154</v>
      </c>
      <c r="B98" s="104"/>
      <c r="C98" s="104"/>
      <c r="D98" s="104"/>
      <c r="E98" s="27"/>
      <c r="F98" s="27"/>
      <c r="G98" s="17"/>
      <c r="H98" s="27"/>
      <c r="I98" s="32"/>
      <c r="J98" s="14">
        <f t="shared" si="18"/>
        <v>0</v>
      </c>
      <c r="N98" s="15"/>
    </row>
    <row r="99" spans="1:14" ht="15" customHeight="1" x14ac:dyDescent="0.25">
      <c r="A99" s="106"/>
      <c r="B99" s="22" t="s">
        <v>155</v>
      </c>
      <c r="C99" s="16" t="s">
        <v>156</v>
      </c>
      <c r="D99" s="106" t="s">
        <v>47</v>
      </c>
      <c r="E99" s="59"/>
      <c r="F99" s="59"/>
      <c r="G99" s="17">
        <f t="shared" ref="G99:G102" si="21">$G$167</f>
        <v>0</v>
      </c>
      <c r="H99" s="58">
        <f t="shared" ref="H99:H102" si="22">F99*G99</f>
        <v>0</v>
      </c>
      <c r="I99" s="31">
        <v>0.08</v>
      </c>
      <c r="J99" s="14">
        <f t="shared" si="18"/>
        <v>0</v>
      </c>
      <c r="N99" s="15" t="s">
        <v>28</v>
      </c>
    </row>
    <row r="100" spans="1:14" ht="15" customHeight="1" x14ac:dyDescent="0.25">
      <c r="A100" s="114"/>
      <c r="B100" s="22" t="s">
        <v>157</v>
      </c>
      <c r="C100" s="16" t="s">
        <v>158</v>
      </c>
      <c r="D100" s="114"/>
      <c r="E100" s="59"/>
      <c r="F100" s="59"/>
      <c r="G100" s="17">
        <f t="shared" si="21"/>
        <v>0</v>
      </c>
      <c r="H100" s="58">
        <f t="shared" si="22"/>
        <v>0</v>
      </c>
      <c r="I100" s="31">
        <v>0.08</v>
      </c>
      <c r="J100" s="14">
        <f t="shared" si="18"/>
        <v>0</v>
      </c>
      <c r="N100" s="15" t="s">
        <v>28</v>
      </c>
    </row>
    <row r="101" spans="1:14" ht="15" customHeight="1" x14ac:dyDescent="0.25">
      <c r="A101" s="114"/>
      <c r="B101" s="22" t="s">
        <v>159</v>
      </c>
      <c r="C101" s="16" t="s">
        <v>160</v>
      </c>
      <c r="D101" s="114"/>
      <c r="E101" s="59"/>
      <c r="F101" s="59"/>
      <c r="G101" s="17">
        <f t="shared" si="21"/>
        <v>0</v>
      </c>
      <c r="H101" s="58">
        <f t="shared" si="22"/>
        <v>0</v>
      </c>
      <c r="I101" s="31">
        <v>0.08</v>
      </c>
      <c r="J101" s="14">
        <f t="shared" si="18"/>
        <v>0</v>
      </c>
      <c r="N101" s="15" t="s">
        <v>28</v>
      </c>
    </row>
    <row r="102" spans="1:14" ht="15" customHeight="1" x14ac:dyDescent="0.25">
      <c r="A102" s="114"/>
      <c r="B102" s="22" t="s">
        <v>161</v>
      </c>
      <c r="C102" s="16" t="s">
        <v>162</v>
      </c>
      <c r="D102" s="114"/>
      <c r="E102" s="59"/>
      <c r="F102" s="59"/>
      <c r="G102" s="17">
        <f t="shared" si="21"/>
        <v>0</v>
      </c>
      <c r="H102" s="58">
        <f t="shared" si="22"/>
        <v>0</v>
      </c>
      <c r="I102" s="31">
        <v>0.08</v>
      </c>
      <c r="J102" s="14">
        <f t="shared" si="18"/>
        <v>0</v>
      </c>
      <c r="N102" s="15" t="s">
        <v>28</v>
      </c>
    </row>
    <row r="103" spans="1:14" ht="15" customHeight="1" x14ac:dyDescent="0.25">
      <c r="A103" s="104" t="s">
        <v>163</v>
      </c>
      <c r="B103" s="104"/>
      <c r="C103" s="104"/>
      <c r="D103" s="104"/>
      <c r="E103" s="27"/>
      <c r="F103" s="27"/>
      <c r="G103" s="17"/>
      <c r="H103" s="27"/>
      <c r="I103" s="32"/>
      <c r="J103" s="14">
        <f t="shared" si="18"/>
        <v>0</v>
      </c>
      <c r="N103" s="15"/>
    </row>
    <row r="104" spans="1:14" ht="15" customHeight="1" x14ac:dyDescent="0.25">
      <c r="A104" s="106"/>
      <c r="B104" s="22" t="s">
        <v>164</v>
      </c>
      <c r="C104" s="22" t="s">
        <v>165</v>
      </c>
      <c r="D104" s="106" t="s">
        <v>84</v>
      </c>
      <c r="E104" s="59">
        <v>18</v>
      </c>
      <c r="F104" s="59">
        <v>18</v>
      </c>
      <c r="G104" s="17">
        <f>$G$169</f>
        <v>0</v>
      </c>
      <c r="H104" s="58">
        <f>F104*G104</f>
        <v>0</v>
      </c>
      <c r="I104" s="31">
        <v>0.08</v>
      </c>
      <c r="J104" s="14">
        <f t="shared" si="18"/>
        <v>0</v>
      </c>
      <c r="N104" s="15" t="s">
        <v>54</v>
      </c>
    </row>
    <row r="105" spans="1:14" ht="15" customHeight="1" x14ac:dyDescent="0.25">
      <c r="A105" s="114"/>
      <c r="B105" s="22" t="s">
        <v>166</v>
      </c>
      <c r="C105" s="22" t="s">
        <v>167</v>
      </c>
      <c r="D105" s="114"/>
      <c r="E105" s="59">
        <v>196</v>
      </c>
      <c r="F105" s="59">
        <v>196</v>
      </c>
      <c r="G105" s="17">
        <f t="shared" ref="G105:G106" si="23">$G$167</f>
        <v>0</v>
      </c>
      <c r="H105" s="58">
        <f t="shared" ref="H105:H106" si="24">F105*G105</f>
        <v>0</v>
      </c>
      <c r="I105" s="31">
        <v>0.08</v>
      </c>
      <c r="J105" s="14">
        <f t="shared" si="18"/>
        <v>0</v>
      </c>
      <c r="N105" s="15" t="s">
        <v>28</v>
      </c>
    </row>
    <row r="106" spans="1:14" ht="15" customHeight="1" x14ac:dyDescent="0.25">
      <c r="A106" s="114"/>
      <c r="B106" s="22" t="s">
        <v>168</v>
      </c>
      <c r="C106" s="34" t="s">
        <v>169</v>
      </c>
      <c r="D106" s="114"/>
      <c r="E106" s="59">
        <v>184</v>
      </c>
      <c r="F106" s="59">
        <v>184</v>
      </c>
      <c r="G106" s="17">
        <f t="shared" si="23"/>
        <v>0</v>
      </c>
      <c r="H106" s="58">
        <f t="shared" si="24"/>
        <v>0</v>
      </c>
      <c r="I106" s="31">
        <v>0.08</v>
      </c>
      <c r="J106" s="14">
        <f t="shared" si="18"/>
        <v>0</v>
      </c>
      <c r="N106" s="15" t="s">
        <v>28</v>
      </c>
    </row>
    <row r="107" spans="1:14" ht="15" customHeight="1" x14ac:dyDescent="0.25">
      <c r="A107" s="114"/>
      <c r="B107" s="22" t="s">
        <v>82</v>
      </c>
      <c r="C107" s="34" t="s">
        <v>170</v>
      </c>
      <c r="D107" s="107"/>
      <c r="E107" s="59">
        <v>24</v>
      </c>
      <c r="F107" s="59">
        <v>24</v>
      </c>
      <c r="G107" s="17">
        <f>$G$169</f>
        <v>0</v>
      </c>
      <c r="H107" s="58">
        <f>F107*G107</f>
        <v>0</v>
      </c>
      <c r="I107" s="31">
        <v>0.08</v>
      </c>
      <c r="J107" s="14">
        <f t="shared" si="18"/>
        <v>0</v>
      </c>
      <c r="N107" s="15" t="s">
        <v>54</v>
      </c>
    </row>
    <row r="108" spans="1:14" ht="15" customHeight="1" x14ac:dyDescent="0.25">
      <c r="A108" s="107"/>
      <c r="B108" s="22" t="s">
        <v>171</v>
      </c>
      <c r="C108" s="22" t="s">
        <v>172</v>
      </c>
      <c r="D108" s="35" t="s">
        <v>92</v>
      </c>
      <c r="E108" s="59">
        <v>12.41</v>
      </c>
      <c r="F108" s="59">
        <v>135.61000000000001</v>
      </c>
      <c r="G108" s="17">
        <f>$G$167</f>
        <v>0</v>
      </c>
      <c r="H108" s="58">
        <f>F108*G108</f>
        <v>0</v>
      </c>
      <c r="I108" s="31">
        <v>0.08</v>
      </c>
      <c r="J108" s="14">
        <f t="shared" si="18"/>
        <v>0</v>
      </c>
      <c r="N108" s="15" t="s">
        <v>28</v>
      </c>
    </row>
    <row r="109" spans="1:14" ht="15" customHeight="1" x14ac:dyDescent="0.25">
      <c r="A109" s="104" t="s">
        <v>173</v>
      </c>
      <c r="B109" s="104"/>
      <c r="C109" s="104"/>
      <c r="D109" s="104"/>
      <c r="E109" s="27"/>
      <c r="F109" s="27"/>
      <c r="G109" s="17"/>
      <c r="H109" s="12"/>
      <c r="I109" s="32"/>
      <c r="J109" s="14">
        <f t="shared" si="18"/>
        <v>0</v>
      </c>
      <c r="N109" s="15"/>
    </row>
    <row r="110" spans="1:14" ht="15" customHeight="1" x14ac:dyDescent="0.25">
      <c r="A110" s="106"/>
      <c r="B110" s="22" t="s">
        <v>174</v>
      </c>
      <c r="C110" s="22" t="s">
        <v>175</v>
      </c>
      <c r="D110" s="123" t="s">
        <v>176</v>
      </c>
      <c r="E110" s="66">
        <v>5.9</v>
      </c>
      <c r="F110" s="66">
        <v>180.7</v>
      </c>
      <c r="G110" s="52"/>
      <c r="H110" s="58">
        <f>E110*G110</f>
        <v>0</v>
      </c>
      <c r="I110" s="36">
        <v>0.23</v>
      </c>
      <c r="J110" s="14">
        <f t="shared" si="18"/>
        <v>0</v>
      </c>
      <c r="N110" s="15"/>
    </row>
    <row r="111" spans="1:14" ht="15" customHeight="1" x14ac:dyDescent="0.25">
      <c r="A111" s="114"/>
      <c r="B111" s="22" t="s">
        <v>178</v>
      </c>
      <c r="C111" s="22" t="s">
        <v>179</v>
      </c>
      <c r="D111" s="123"/>
      <c r="E111" s="66"/>
      <c r="F111" s="66"/>
      <c r="G111" s="17">
        <f t="shared" ref="G111:G112" si="25">$G$167</f>
        <v>0</v>
      </c>
      <c r="H111" s="58">
        <f t="shared" ref="H111:H112" si="26">F111*G111</f>
        <v>0</v>
      </c>
      <c r="I111" s="36">
        <v>0.23</v>
      </c>
      <c r="J111" s="14">
        <f t="shared" si="18"/>
        <v>0</v>
      </c>
      <c r="N111" s="15"/>
    </row>
    <row r="112" spans="1:14" ht="15" customHeight="1" x14ac:dyDescent="0.25">
      <c r="A112" s="114"/>
      <c r="B112" s="22" t="s">
        <v>180</v>
      </c>
      <c r="C112" s="34" t="s">
        <v>169</v>
      </c>
      <c r="D112" s="123" t="s">
        <v>84</v>
      </c>
      <c r="E112" s="66"/>
      <c r="F112" s="66"/>
      <c r="G112" s="17">
        <f t="shared" si="25"/>
        <v>0</v>
      </c>
      <c r="H112" s="58">
        <f t="shared" si="26"/>
        <v>0</v>
      </c>
      <c r="I112" s="36">
        <v>0.23</v>
      </c>
      <c r="J112" s="14">
        <f t="shared" si="18"/>
        <v>0</v>
      </c>
      <c r="N112" s="15"/>
    </row>
    <row r="113" spans="1:14" ht="15" customHeight="1" x14ac:dyDescent="0.25">
      <c r="A113" s="107"/>
      <c r="B113" s="22" t="s">
        <v>181</v>
      </c>
      <c r="C113" s="34" t="s">
        <v>170</v>
      </c>
      <c r="D113" s="123"/>
      <c r="E113" s="66"/>
      <c r="F113" s="66"/>
      <c r="G113" s="17">
        <f>$G$169</f>
        <v>0</v>
      </c>
      <c r="H113" s="58">
        <f>F113*G113</f>
        <v>0</v>
      </c>
      <c r="I113" s="36">
        <v>0.23</v>
      </c>
      <c r="J113" s="14">
        <f t="shared" si="18"/>
        <v>0</v>
      </c>
      <c r="N113" s="15"/>
    </row>
    <row r="114" spans="1:14" ht="15" customHeight="1" x14ac:dyDescent="0.25">
      <c r="A114" s="122" t="s">
        <v>183</v>
      </c>
      <c r="B114" s="122"/>
      <c r="C114" s="122"/>
      <c r="D114" s="122"/>
      <c r="E114" s="30"/>
      <c r="F114" s="30"/>
      <c r="G114" s="17"/>
      <c r="H114" s="30"/>
      <c r="I114" s="31"/>
      <c r="J114" s="14">
        <f t="shared" si="18"/>
        <v>0</v>
      </c>
      <c r="N114" s="15"/>
    </row>
    <row r="115" spans="1:14" ht="15" customHeight="1" x14ac:dyDescent="0.25">
      <c r="A115" s="106"/>
      <c r="B115" s="22" t="s">
        <v>127</v>
      </c>
      <c r="C115" s="34" t="s">
        <v>128</v>
      </c>
      <c r="D115" s="106" t="s">
        <v>129</v>
      </c>
      <c r="E115" s="66">
        <v>1.18</v>
      </c>
      <c r="F115" s="66">
        <v>1.18</v>
      </c>
      <c r="G115" s="17"/>
      <c r="H115" s="59"/>
      <c r="I115" s="36"/>
      <c r="J115" s="14">
        <f t="shared" si="18"/>
        <v>0</v>
      </c>
      <c r="N115" s="15"/>
    </row>
    <row r="116" spans="1:14" ht="15" customHeight="1" thickBot="1" x14ac:dyDescent="0.3">
      <c r="A116" s="107"/>
      <c r="B116" s="22" t="s">
        <v>184</v>
      </c>
      <c r="C116" s="34" t="s">
        <v>185</v>
      </c>
      <c r="D116" s="107"/>
      <c r="E116" s="66">
        <v>5.9</v>
      </c>
      <c r="F116" s="66">
        <v>5.9</v>
      </c>
      <c r="G116" s="17"/>
      <c r="H116" s="59"/>
      <c r="I116" s="68"/>
      <c r="J116" s="14">
        <f t="shared" si="18"/>
        <v>0</v>
      </c>
      <c r="K116" s="37"/>
      <c r="N116" s="26"/>
    </row>
    <row r="117" spans="1:14" ht="15" customHeight="1" x14ac:dyDescent="0.25">
      <c r="A117" s="115" t="s">
        <v>186</v>
      </c>
      <c r="B117" s="115"/>
      <c r="C117" s="115"/>
      <c r="D117" s="115"/>
      <c r="E117" s="27"/>
      <c r="F117" s="27"/>
      <c r="G117" s="17"/>
      <c r="H117" s="27"/>
      <c r="I117" s="28"/>
      <c r="J117" s="14">
        <f t="shared" si="18"/>
        <v>0</v>
      </c>
      <c r="K117" s="2">
        <f>SUM(H117:H121)</f>
        <v>0</v>
      </c>
      <c r="L117" s="2">
        <f>SUM(J117:J121)</f>
        <v>0</v>
      </c>
      <c r="M117" s="2"/>
      <c r="N117" s="11"/>
    </row>
    <row r="118" spans="1:14" ht="15" customHeight="1" x14ac:dyDescent="0.25">
      <c r="A118" s="106"/>
      <c r="B118" s="22" t="s">
        <v>187</v>
      </c>
      <c r="C118" s="22" t="s">
        <v>188</v>
      </c>
      <c r="D118" s="106" t="s">
        <v>84</v>
      </c>
      <c r="E118" s="59">
        <v>12</v>
      </c>
      <c r="F118" s="59">
        <v>12</v>
      </c>
      <c r="G118" s="17">
        <f>$G$169</f>
        <v>0</v>
      </c>
      <c r="H118" s="58">
        <f>F118*G118</f>
        <v>0</v>
      </c>
      <c r="I118" s="31">
        <v>0.08</v>
      </c>
      <c r="J118" s="14">
        <f t="shared" si="18"/>
        <v>0</v>
      </c>
      <c r="N118" s="15" t="s">
        <v>54</v>
      </c>
    </row>
    <row r="119" spans="1:14" ht="15" customHeight="1" x14ac:dyDescent="0.25">
      <c r="A119" s="114"/>
      <c r="B119" s="22" t="s">
        <v>189</v>
      </c>
      <c r="C119" s="22" t="s">
        <v>190</v>
      </c>
      <c r="D119" s="107"/>
      <c r="E119" s="59">
        <v>48</v>
      </c>
      <c r="F119" s="59">
        <v>48</v>
      </c>
      <c r="G119" s="17">
        <f t="shared" ref="G119:G120" si="27">$G$167</f>
        <v>0</v>
      </c>
      <c r="H119" s="58">
        <f t="shared" ref="H119:H120" si="28">F119*G119</f>
        <v>0</v>
      </c>
      <c r="I119" s="31">
        <v>0.08</v>
      </c>
      <c r="J119" s="14">
        <f t="shared" si="18"/>
        <v>0</v>
      </c>
      <c r="N119" s="15" t="s">
        <v>28</v>
      </c>
    </row>
    <row r="120" spans="1:14" ht="15" customHeight="1" x14ac:dyDescent="0.25">
      <c r="A120" s="114"/>
      <c r="B120" s="22" t="s">
        <v>191</v>
      </c>
      <c r="C120" s="22" t="s">
        <v>192</v>
      </c>
      <c r="D120" s="33" t="s">
        <v>92</v>
      </c>
      <c r="E120" s="59">
        <v>3</v>
      </c>
      <c r="F120" s="59">
        <v>52.2</v>
      </c>
      <c r="G120" s="17">
        <f t="shared" si="27"/>
        <v>0</v>
      </c>
      <c r="H120" s="58">
        <f t="shared" si="28"/>
        <v>0</v>
      </c>
      <c r="I120" s="31">
        <v>0.08</v>
      </c>
      <c r="J120" s="14">
        <f t="shared" si="18"/>
        <v>0</v>
      </c>
      <c r="N120" s="15" t="s">
        <v>28</v>
      </c>
    </row>
    <row r="121" spans="1:14" ht="15" customHeight="1" thickBot="1" x14ac:dyDescent="0.3">
      <c r="A121" s="107"/>
      <c r="B121" s="22" t="s">
        <v>193</v>
      </c>
      <c r="C121" s="22" t="s">
        <v>194</v>
      </c>
      <c r="D121" s="33" t="s">
        <v>120</v>
      </c>
      <c r="E121" s="59">
        <v>6</v>
      </c>
      <c r="F121" s="59">
        <v>6</v>
      </c>
      <c r="G121" s="17">
        <f>$G$169</f>
        <v>0</v>
      </c>
      <c r="H121" s="58">
        <f>F121*G121</f>
        <v>0</v>
      </c>
      <c r="I121" s="31">
        <v>0.08</v>
      </c>
      <c r="J121" s="14">
        <f t="shared" si="18"/>
        <v>0</v>
      </c>
      <c r="K121" s="37"/>
      <c r="N121" s="26" t="s">
        <v>54</v>
      </c>
    </row>
    <row r="122" spans="1:14" ht="15" customHeight="1" x14ac:dyDescent="0.25">
      <c r="A122" s="120" t="s">
        <v>195</v>
      </c>
      <c r="B122" s="120"/>
      <c r="C122" s="120"/>
      <c r="D122" s="120"/>
      <c r="E122" s="51"/>
      <c r="F122" s="51"/>
      <c r="G122" s="17"/>
      <c r="H122" s="51"/>
      <c r="I122" s="39"/>
      <c r="J122" s="14">
        <f t="shared" si="18"/>
        <v>0</v>
      </c>
      <c r="K122" s="2">
        <f>SUM(H122:H155)-H145</f>
        <v>0</v>
      </c>
      <c r="L122" s="2">
        <f>SUM(J122:J155)</f>
        <v>0</v>
      </c>
      <c r="M122" s="2"/>
      <c r="N122" s="11"/>
    </row>
    <row r="123" spans="1:14" ht="15" customHeight="1" x14ac:dyDescent="0.25">
      <c r="A123" s="116" t="s">
        <v>196</v>
      </c>
      <c r="B123" s="116"/>
      <c r="C123" s="116"/>
      <c r="D123" s="116"/>
      <c r="E123" s="116"/>
      <c r="F123" s="116"/>
      <c r="G123" s="116"/>
      <c r="H123" s="116"/>
      <c r="I123" s="116"/>
      <c r="J123" s="116"/>
      <c r="N123" s="15"/>
    </row>
    <row r="124" spans="1:14" ht="15" customHeight="1" x14ac:dyDescent="0.25">
      <c r="A124" s="98"/>
      <c r="B124" s="60" t="s">
        <v>247</v>
      </c>
      <c r="C124" s="61" t="s">
        <v>246</v>
      </c>
      <c r="D124" s="62" t="s">
        <v>86</v>
      </c>
      <c r="E124" s="57">
        <v>836</v>
      </c>
      <c r="F124" s="57"/>
      <c r="G124" s="17"/>
      <c r="H124" s="58"/>
      <c r="I124" s="40"/>
      <c r="J124" s="12"/>
      <c r="N124" s="15"/>
    </row>
    <row r="125" spans="1:14" s="70" customFormat="1" ht="15" customHeight="1" x14ac:dyDescent="0.25">
      <c r="A125" s="99"/>
      <c r="B125" s="60" t="s">
        <v>248</v>
      </c>
      <c r="C125" s="61" t="s">
        <v>251</v>
      </c>
      <c r="D125" s="62" t="s">
        <v>86</v>
      </c>
      <c r="E125" s="57">
        <v>3753</v>
      </c>
      <c r="F125" s="57"/>
      <c r="G125" s="17"/>
      <c r="H125" s="58"/>
      <c r="I125" s="40"/>
      <c r="J125" s="12"/>
      <c r="K125" s="1"/>
      <c r="L125" s="1"/>
      <c r="M125" s="1"/>
      <c r="N125" s="15"/>
    </row>
    <row r="126" spans="1:14" s="70" customFormat="1" ht="15" customHeight="1" x14ac:dyDescent="0.25">
      <c r="A126" s="100"/>
      <c r="B126" s="60" t="s">
        <v>249</v>
      </c>
      <c r="C126" s="61" t="s">
        <v>250</v>
      </c>
      <c r="D126" s="62" t="s">
        <v>86</v>
      </c>
      <c r="E126" s="57"/>
      <c r="F126" s="57"/>
      <c r="G126" s="17"/>
      <c r="H126" s="58"/>
      <c r="I126" s="40"/>
      <c r="J126" s="12"/>
      <c r="K126" s="1"/>
      <c r="L126" s="1"/>
      <c r="M126" s="1"/>
      <c r="N126" s="15"/>
    </row>
    <row r="127" spans="1:14" ht="15" customHeight="1" x14ac:dyDescent="0.25">
      <c r="A127" s="116" t="s">
        <v>197</v>
      </c>
      <c r="B127" s="116"/>
      <c r="C127" s="116"/>
      <c r="D127" s="116"/>
      <c r="E127" s="116"/>
      <c r="F127" s="116"/>
      <c r="G127" s="116"/>
      <c r="H127" s="116"/>
      <c r="I127" s="116"/>
      <c r="J127" s="116"/>
      <c r="N127" s="15"/>
    </row>
    <row r="128" spans="1:14" ht="15" customHeight="1" x14ac:dyDescent="0.25">
      <c r="A128" s="116"/>
      <c r="B128" s="116"/>
      <c r="C128" s="116"/>
      <c r="D128" s="116"/>
      <c r="E128" s="116"/>
      <c r="F128" s="116"/>
      <c r="G128" s="116"/>
      <c r="H128" s="116"/>
      <c r="I128" s="116"/>
      <c r="J128" s="116"/>
      <c r="N128" s="15"/>
    </row>
    <row r="129" spans="1:14" ht="15" customHeight="1" x14ac:dyDescent="0.25">
      <c r="A129" s="98"/>
      <c r="B129" s="60" t="s">
        <v>247</v>
      </c>
      <c r="C129" s="61" t="s">
        <v>246</v>
      </c>
      <c r="D129" s="62" t="s">
        <v>86</v>
      </c>
      <c r="E129" s="57">
        <v>2906</v>
      </c>
      <c r="F129" s="57"/>
      <c r="G129" s="17"/>
      <c r="H129" s="58"/>
      <c r="I129" s="40"/>
      <c r="J129" s="12"/>
      <c r="N129" s="15"/>
    </row>
    <row r="130" spans="1:14" s="70" customFormat="1" ht="15" customHeight="1" x14ac:dyDescent="0.25">
      <c r="A130" s="99"/>
      <c r="B130" s="60" t="s">
        <v>248</v>
      </c>
      <c r="C130" s="61" t="s">
        <v>251</v>
      </c>
      <c r="D130" s="62" t="s">
        <v>86</v>
      </c>
      <c r="E130" s="57">
        <v>1946</v>
      </c>
      <c r="F130" s="57"/>
      <c r="G130" s="17"/>
      <c r="H130" s="58"/>
      <c r="I130" s="40"/>
      <c r="J130" s="12"/>
      <c r="K130" s="1"/>
      <c r="L130" s="1"/>
      <c r="M130" s="1"/>
      <c r="N130" s="15"/>
    </row>
    <row r="131" spans="1:14" s="70" customFormat="1" ht="15" customHeight="1" x14ac:dyDescent="0.25">
      <c r="A131" s="100"/>
      <c r="B131" s="60" t="s">
        <v>249</v>
      </c>
      <c r="C131" s="61" t="s">
        <v>250</v>
      </c>
      <c r="D131" s="62" t="s">
        <v>86</v>
      </c>
      <c r="E131" s="57"/>
      <c r="F131" s="57"/>
      <c r="G131" s="17"/>
      <c r="H131" s="58"/>
      <c r="I131" s="40"/>
      <c r="J131" s="12"/>
      <c r="K131" s="1"/>
      <c r="L131" s="1"/>
      <c r="M131" s="1"/>
      <c r="N131" s="15"/>
    </row>
    <row r="132" spans="1:14" ht="15" customHeight="1" x14ac:dyDescent="0.25">
      <c r="A132" s="116" t="s">
        <v>198</v>
      </c>
      <c r="B132" s="116"/>
      <c r="C132" s="116"/>
      <c r="D132" s="116"/>
      <c r="E132" s="116"/>
      <c r="F132" s="116"/>
      <c r="G132" s="116"/>
      <c r="H132" s="116"/>
      <c r="I132" s="116"/>
      <c r="J132" s="116"/>
      <c r="N132" s="15"/>
    </row>
    <row r="133" spans="1:14" ht="15" customHeight="1" x14ac:dyDescent="0.25">
      <c r="A133" s="98"/>
      <c r="B133" s="60" t="s">
        <v>247</v>
      </c>
      <c r="C133" s="61" t="s">
        <v>246</v>
      </c>
      <c r="D133" s="62" t="s">
        <v>86</v>
      </c>
      <c r="E133" s="57">
        <v>846</v>
      </c>
      <c r="F133" s="57"/>
      <c r="G133" s="17"/>
      <c r="H133" s="58"/>
      <c r="I133" s="40"/>
      <c r="J133" s="12"/>
      <c r="N133" s="15"/>
    </row>
    <row r="134" spans="1:14" s="70" customFormat="1" ht="15" customHeight="1" x14ac:dyDescent="0.25">
      <c r="A134" s="99"/>
      <c r="B134" s="60" t="s">
        <v>248</v>
      </c>
      <c r="C134" s="61" t="s">
        <v>251</v>
      </c>
      <c r="D134" s="62" t="s">
        <v>86</v>
      </c>
      <c r="E134" s="57">
        <v>312</v>
      </c>
      <c r="F134" s="57"/>
      <c r="G134" s="17"/>
      <c r="H134" s="58"/>
      <c r="I134" s="40"/>
      <c r="J134" s="12"/>
      <c r="K134" s="1"/>
      <c r="L134" s="1"/>
      <c r="M134" s="1"/>
      <c r="N134" s="15"/>
    </row>
    <row r="135" spans="1:14" s="70" customFormat="1" ht="15" customHeight="1" x14ac:dyDescent="0.25">
      <c r="A135" s="100"/>
      <c r="B135" s="60" t="s">
        <v>249</v>
      </c>
      <c r="C135" s="61" t="s">
        <v>250</v>
      </c>
      <c r="D135" s="62" t="s">
        <v>86</v>
      </c>
      <c r="E135" s="57"/>
      <c r="F135" s="57"/>
      <c r="G135" s="17"/>
      <c r="H135" s="58"/>
      <c r="I135" s="40"/>
      <c r="J135" s="12"/>
      <c r="K135" s="1"/>
      <c r="L135" s="1"/>
      <c r="M135" s="1"/>
      <c r="N135" s="15"/>
    </row>
    <row r="136" spans="1:14" ht="15" customHeight="1" x14ac:dyDescent="0.25">
      <c r="A136" s="116" t="s">
        <v>199</v>
      </c>
      <c r="B136" s="116"/>
      <c r="C136" s="116"/>
      <c r="D136" s="116"/>
      <c r="E136" s="116"/>
      <c r="F136" s="116"/>
      <c r="G136" s="116"/>
      <c r="H136" s="116"/>
      <c r="I136" s="116"/>
      <c r="J136" s="116"/>
      <c r="N136" s="15"/>
    </row>
    <row r="137" spans="1:14" ht="15" customHeight="1" x14ac:dyDescent="0.25">
      <c r="A137" s="98"/>
      <c r="B137" s="60" t="s">
        <v>247</v>
      </c>
      <c r="C137" s="61" t="s">
        <v>246</v>
      </c>
      <c r="D137" s="62" t="s">
        <v>86</v>
      </c>
      <c r="E137" s="57">
        <v>477</v>
      </c>
      <c r="F137" s="57"/>
      <c r="G137" s="17"/>
      <c r="H137" s="58"/>
      <c r="I137" s="40"/>
      <c r="J137" s="17"/>
      <c r="N137" s="15"/>
    </row>
    <row r="138" spans="1:14" s="70" customFormat="1" ht="15" customHeight="1" x14ac:dyDescent="0.25">
      <c r="A138" s="99"/>
      <c r="B138" s="60" t="s">
        <v>248</v>
      </c>
      <c r="C138" s="61" t="s">
        <v>251</v>
      </c>
      <c r="D138" s="62" t="s">
        <v>86</v>
      </c>
      <c r="E138" s="57">
        <v>22</v>
      </c>
      <c r="F138" s="57"/>
      <c r="G138" s="17"/>
      <c r="H138" s="58"/>
      <c r="I138" s="40"/>
      <c r="J138" s="17"/>
      <c r="K138" s="1"/>
      <c r="L138" s="1"/>
      <c r="M138" s="1"/>
      <c r="N138" s="15"/>
    </row>
    <row r="139" spans="1:14" s="70" customFormat="1" ht="15" customHeight="1" x14ac:dyDescent="0.25">
      <c r="A139" s="100"/>
      <c r="B139" s="60" t="s">
        <v>249</v>
      </c>
      <c r="C139" s="61" t="s">
        <v>250</v>
      </c>
      <c r="D139" s="62" t="s">
        <v>86</v>
      </c>
      <c r="E139" s="57"/>
      <c r="F139" s="57"/>
      <c r="G139" s="17"/>
      <c r="H139" s="58"/>
      <c r="I139" s="40"/>
      <c r="J139" s="17"/>
      <c r="K139" s="1"/>
      <c r="L139" s="1"/>
      <c r="M139" s="1"/>
      <c r="N139" s="15"/>
    </row>
    <row r="140" spans="1:14" ht="15" customHeight="1" x14ac:dyDescent="0.25">
      <c r="A140" s="116" t="s">
        <v>200</v>
      </c>
      <c r="B140" s="116"/>
      <c r="C140" s="116"/>
      <c r="D140" s="116"/>
      <c r="E140" s="116"/>
      <c r="F140" s="116"/>
      <c r="G140" s="116"/>
      <c r="H140" s="116"/>
      <c r="I140" s="116"/>
      <c r="J140" s="116"/>
      <c r="N140" s="15"/>
    </row>
    <row r="141" spans="1:14" ht="15" customHeight="1" x14ac:dyDescent="0.25">
      <c r="A141" s="98"/>
      <c r="B141" s="60" t="s">
        <v>247</v>
      </c>
      <c r="C141" s="61" t="s">
        <v>246</v>
      </c>
      <c r="D141" s="62" t="s">
        <v>86</v>
      </c>
      <c r="E141" s="57">
        <v>1069</v>
      </c>
      <c r="F141" s="57"/>
      <c r="G141" s="17"/>
      <c r="H141" s="58"/>
      <c r="I141" s="40"/>
      <c r="J141" s="17"/>
      <c r="N141" s="15"/>
    </row>
    <row r="142" spans="1:14" s="70" customFormat="1" ht="15" customHeight="1" x14ac:dyDescent="0.25">
      <c r="A142" s="99"/>
      <c r="B142" s="60" t="s">
        <v>248</v>
      </c>
      <c r="C142" s="61" t="s">
        <v>251</v>
      </c>
      <c r="D142" s="62" t="s">
        <v>86</v>
      </c>
      <c r="E142" s="57"/>
      <c r="F142" s="57"/>
      <c r="G142" s="17"/>
      <c r="H142" s="58"/>
      <c r="I142" s="40"/>
      <c r="J142" s="17"/>
      <c r="K142" s="1"/>
      <c r="L142" s="1"/>
      <c r="M142" s="1"/>
      <c r="N142" s="15"/>
    </row>
    <row r="143" spans="1:14" s="70" customFormat="1" ht="15" customHeight="1" x14ac:dyDescent="0.25">
      <c r="A143" s="100"/>
      <c r="B143" s="60" t="s">
        <v>249</v>
      </c>
      <c r="C143" s="61" t="s">
        <v>250</v>
      </c>
      <c r="D143" s="62" t="s">
        <v>86</v>
      </c>
      <c r="E143" s="57"/>
      <c r="F143" s="57"/>
      <c r="G143" s="17"/>
      <c r="H143" s="58"/>
      <c r="I143" s="40"/>
      <c r="J143" s="17"/>
      <c r="K143" s="1"/>
      <c r="L143" s="1"/>
      <c r="M143" s="1"/>
      <c r="N143" s="15"/>
    </row>
    <row r="144" spans="1:14" ht="15" customHeight="1" x14ac:dyDescent="0.25">
      <c r="A144" s="116" t="s">
        <v>201</v>
      </c>
      <c r="B144" s="116"/>
      <c r="C144" s="116"/>
      <c r="D144" s="116"/>
      <c r="E144" s="38"/>
      <c r="F144" s="38"/>
      <c r="G144" s="17"/>
      <c r="H144" s="38"/>
      <c r="I144" s="39"/>
      <c r="J144" s="38"/>
      <c r="N144" s="15"/>
    </row>
    <row r="145" spans="1:14" ht="15" customHeight="1" x14ac:dyDescent="0.25">
      <c r="A145" s="92"/>
      <c r="B145" s="60" t="s">
        <v>247</v>
      </c>
      <c r="C145" s="61" t="s">
        <v>246</v>
      </c>
      <c r="D145" s="62" t="s">
        <v>86</v>
      </c>
      <c r="E145" s="57">
        <f>E141+E137+E133+E129+E124</f>
        <v>6134</v>
      </c>
      <c r="F145" s="80">
        <f>SUM(E145:E147)</f>
        <v>12167</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6033</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8"/>
      <c r="F148" s="8"/>
      <c r="G148" s="17"/>
      <c r="H148" s="17"/>
      <c r="I148" s="9"/>
      <c r="J148" s="41">
        <f t="shared" ref="J148:J170" si="29">H148*I148</f>
        <v>0</v>
      </c>
      <c r="N148" s="15"/>
    </row>
    <row r="149" spans="1:14" ht="15" customHeight="1" x14ac:dyDescent="0.25">
      <c r="A149" s="117"/>
      <c r="B149" s="22" t="s">
        <v>203</v>
      </c>
      <c r="C149" s="16" t="s">
        <v>204</v>
      </c>
      <c r="D149" s="106" t="s">
        <v>86</v>
      </c>
      <c r="E149" s="57">
        <v>12189</v>
      </c>
      <c r="F149" s="57"/>
      <c r="G149" s="52"/>
      <c r="H149" s="57">
        <f t="shared" ref="H149:H150" si="30">E149*G149</f>
        <v>0</v>
      </c>
      <c r="I149" s="42">
        <v>0.08</v>
      </c>
      <c r="J149" s="41">
        <f t="shared" si="29"/>
        <v>0</v>
      </c>
      <c r="N149" s="15"/>
    </row>
    <row r="150" spans="1:14" ht="15" customHeight="1" x14ac:dyDescent="0.25">
      <c r="A150" s="118"/>
      <c r="B150" s="22" t="s">
        <v>205</v>
      </c>
      <c r="C150" s="16" t="s">
        <v>206</v>
      </c>
      <c r="D150" s="107"/>
      <c r="E150" s="57">
        <v>739</v>
      </c>
      <c r="F150" s="57"/>
      <c r="G150" s="52"/>
      <c r="H150" s="57">
        <f t="shared" si="30"/>
        <v>0</v>
      </c>
      <c r="I150" s="42">
        <v>0.08</v>
      </c>
      <c r="J150" s="41">
        <f t="shared" si="29"/>
        <v>0</v>
      </c>
      <c r="N150" s="15"/>
    </row>
    <row r="151" spans="1:14" ht="15" customHeight="1" x14ac:dyDescent="0.25">
      <c r="A151" s="104" t="s">
        <v>207</v>
      </c>
      <c r="B151" s="104"/>
      <c r="C151" s="104"/>
      <c r="D151" s="104"/>
      <c r="E151" s="38"/>
      <c r="F151" s="38"/>
      <c r="G151" s="17"/>
      <c r="H151" s="38"/>
      <c r="I151" s="39"/>
      <c r="J151" s="41">
        <f t="shared" si="29"/>
        <v>0</v>
      </c>
      <c r="N151" s="15"/>
    </row>
    <row r="152" spans="1:14" ht="15" customHeight="1" x14ac:dyDescent="0.25">
      <c r="A152" s="117"/>
      <c r="B152" s="22" t="s">
        <v>208</v>
      </c>
      <c r="C152" s="22" t="s">
        <v>209</v>
      </c>
      <c r="D152" s="106" t="s">
        <v>84</v>
      </c>
      <c r="E152" s="57">
        <v>30</v>
      </c>
      <c r="F152" s="57">
        <v>30</v>
      </c>
      <c r="G152" s="17">
        <f>$G$167</f>
        <v>0</v>
      </c>
      <c r="H152" s="58">
        <f t="shared" ref="H152:H155" si="31">F152*G152</f>
        <v>0</v>
      </c>
      <c r="I152" s="40">
        <v>0.08</v>
      </c>
      <c r="J152" s="41">
        <f t="shared" si="29"/>
        <v>0</v>
      </c>
      <c r="N152" s="15" t="s">
        <v>28</v>
      </c>
    </row>
    <row r="153" spans="1:14" ht="15" customHeight="1" x14ac:dyDescent="0.25">
      <c r="A153" s="119"/>
      <c r="B153" s="22" t="s">
        <v>210</v>
      </c>
      <c r="C153" s="22" t="s">
        <v>211</v>
      </c>
      <c r="D153" s="114"/>
      <c r="E153" s="57">
        <v>150</v>
      </c>
      <c r="F153" s="57">
        <v>150</v>
      </c>
      <c r="G153" s="17">
        <f>$G$167</f>
        <v>0</v>
      </c>
      <c r="H153" s="58">
        <f t="shared" si="31"/>
        <v>0</v>
      </c>
      <c r="I153" s="40">
        <v>0.08</v>
      </c>
      <c r="J153" s="41">
        <f t="shared" si="29"/>
        <v>0</v>
      </c>
      <c r="N153" s="15" t="s">
        <v>28</v>
      </c>
    </row>
    <row r="154" spans="1:14" ht="15" customHeight="1" x14ac:dyDescent="0.25">
      <c r="A154" s="119"/>
      <c r="B154" s="22" t="s">
        <v>212</v>
      </c>
      <c r="C154" s="22" t="s">
        <v>213</v>
      </c>
      <c r="D154" s="114"/>
      <c r="E154" s="57">
        <v>20</v>
      </c>
      <c r="F154" s="57">
        <v>20</v>
      </c>
      <c r="G154" s="17">
        <f>$G$169</f>
        <v>0</v>
      </c>
      <c r="H154" s="58">
        <f t="shared" si="31"/>
        <v>0</v>
      </c>
      <c r="I154" s="40">
        <v>0.08</v>
      </c>
      <c r="J154" s="41">
        <f t="shared" si="29"/>
        <v>0</v>
      </c>
      <c r="N154" s="15" t="s">
        <v>54</v>
      </c>
    </row>
    <row r="155" spans="1:14" ht="15" customHeight="1" thickBot="1" x14ac:dyDescent="0.3">
      <c r="A155" s="118"/>
      <c r="B155" s="22" t="s">
        <v>214</v>
      </c>
      <c r="C155" s="22" t="s">
        <v>215</v>
      </c>
      <c r="D155" s="107"/>
      <c r="E155" s="57"/>
      <c r="F155" s="57"/>
      <c r="G155" s="17">
        <f>$G$169</f>
        <v>0</v>
      </c>
      <c r="H155" s="58">
        <f t="shared" si="31"/>
        <v>0</v>
      </c>
      <c r="I155" s="40">
        <v>0.08</v>
      </c>
      <c r="J155" s="41">
        <f t="shared" si="29"/>
        <v>0</v>
      </c>
      <c r="N155" s="26" t="s">
        <v>54</v>
      </c>
    </row>
    <row r="156" spans="1:14" ht="15" customHeight="1" x14ac:dyDescent="0.25">
      <c r="A156" s="115" t="s">
        <v>216</v>
      </c>
      <c r="B156" s="115"/>
      <c r="C156" s="115"/>
      <c r="D156" s="115"/>
      <c r="E156" s="27"/>
      <c r="F156" s="27"/>
      <c r="G156" s="17"/>
      <c r="H156" s="27"/>
      <c r="I156" s="28"/>
      <c r="J156" s="41">
        <f t="shared" si="29"/>
        <v>0</v>
      </c>
      <c r="K156" s="2">
        <f>SUM(H156:H159)</f>
        <v>0</v>
      </c>
      <c r="L156" s="2">
        <f>SUM(J156:J159)</f>
        <v>0</v>
      </c>
      <c r="M156" s="2"/>
      <c r="N156" s="11"/>
    </row>
    <row r="157" spans="1:14" ht="15" customHeight="1" x14ac:dyDescent="0.25">
      <c r="A157" s="104" t="s">
        <v>217</v>
      </c>
      <c r="B157" s="104"/>
      <c r="C157" s="104"/>
      <c r="D157" s="104"/>
      <c r="E157" s="27"/>
      <c r="F157" s="27"/>
      <c r="G157" s="17"/>
      <c r="H157" s="27"/>
      <c r="I157" s="28"/>
      <c r="J157" s="41">
        <f t="shared" si="29"/>
        <v>0</v>
      </c>
      <c r="N157" s="15"/>
    </row>
    <row r="158" spans="1:14" ht="15" customHeight="1" x14ac:dyDescent="0.25">
      <c r="A158" s="114"/>
      <c r="B158" s="22" t="s">
        <v>218</v>
      </c>
      <c r="C158" s="22" t="s">
        <v>219</v>
      </c>
      <c r="D158" s="106" t="s">
        <v>84</v>
      </c>
      <c r="E158" s="59">
        <v>6</v>
      </c>
      <c r="F158" s="59">
        <v>6</v>
      </c>
      <c r="G158" s="17">
        <f>$G$167</f>
        <v>0</v>
      </c>
      <c r="H158" s="58">
        <f>F158*G158</f>
        <v>0</v>
      </c>
      <c r="I158" s="31">
        <v>0.08</v>
      </c>
      <c r="J158" s="41">
        <f t="shared" si="29"/>
        <v>0</v>
      </c>
      <c r="N158" s="15" t="s">
        <v>28</v>
      </c>
    </row>
    <row r="159" spans="1:14" ht="15" customHeight="1" thickBot="1" x14ac:dyDescent="0.3">
      <c r="A159" s="107"/>
      <c r="B159" s="22" t="s">
        <v>212</v>
      </c>
      <c r="C159" s="22" t="s">
        <v>220</v>
      </c>
      <c r="D159" s="107"/>
      <c r="E159" s="59">
        <v>2.4</v>
      </c>
      <c r="F159" s="59">
        <v>2.4</v>
      </c>
      <c r="G159" s="17">
        <f>$G$169</f>
        <v>0</v>
      </c>
      <c r="H159" s="58">
        <f>F159*G159</f>
        <v>0</v>
      </c>
      <c r="I159" s="31">
        <v>0.08</v>
      </c>
      <c r="J159" s="41">
        <f t="shared" si="29"/>
        <v>0</v>
      </c>
      <c r="N159" s="26" t="s">
        <v>54</v>
      </c>
    </row>
    <row r="160" spans="1:14" ht="15" customHeight="1" x14ac:dyDescent="0.25">
      <c r="A160" s="111" t="s">
        <v>221</v>
      </c>
      <c r="B160" s="112"/>
      <c r="C160" s="112"/>
      <c r="D160" s="113"/>
      <c r="E160" s="30"/>
      <c r="F160" s="30"/>
      <c r="G160" s="17"/>
      <c r="H160" s="12"/>
      <c r="I160" s="31"/>
      <c r="J160" s="41">
        <f t="shared" si="29"/>
        <v>0</v>
      </c>
      <c r="K160" s="2">
        <f>SUM(H160:H165)</f>
        <v>0</v>
      </c>
      <c r="M160" s="2">
        <f>SUM(J160:J165)</f>
        <v>0</v>
      </c>
      <c r="N160" s="11"/>
    </row>
    <row r="161" spans="1:14" ht="15" customHeight="1" x14ac:dyDescent="0.25">
      <c r="A161" s="108" t="s">
        <v>222</v>
      </c>
      <c r="B161" s="109"/>
      <c r="C161" s="109"/>
      <c r="D161" s="110"/>
      <c r="E161" s="30"/>
      <c r="F161" s="30"/>
      <c r="G161" s="17"/>
      <c r="H161" s="12"/>
      <c r="I161" s="42"/>
      <c r="J161" s="41">
        <f t="shared" si="29"/>
        <v>0</v>
      </c>
      <c r="N161" s="15"/>
    </row>
    <row r="162" spans="1:14" ht="15" customHeight="1" x14ac:dyDescent="0.25">
      <c r="A162" s="106"/>
      <c r="B162" s="22" t="s">
        <v>223</v>
      </c>
      <c r="C162" s="22" t="s">
        <v>224</v>
      </c>
      <c r="D162" s="106" t="s">
        <v>84</v>
      </c>
      <c r="E162" s="59"/>
      <c r="F162" s="59"/>
      <c r="G162" s="17">
        <f>$G$167</f>
        <v>0</v>
      </c>
      <c r="H162" s="58">
        <f>F162*G162</f>
        <v>0</v>
      </c>
      <c r="I162" s="31">
        <v>0.23</v>
      </c>
      <c r="J162" s="41">
        <f t="shared" si="29"/>
        <v>0</v>
      </c>
      <c r="N162" s="15" t="s">
        <v>177</v>
      </c>
    </row>
    <row r="163" spans="1:14" ht="15" customHeight="1" x14ac:dyDescent="0.25">
      <c r="A163" s="107"/>
      <c r="B163" s="22" t="s">
        <v>225</v>
      </c>
      <c r="C163" s="22" t="s">
        <v>226</v>
      </c>
      <c r="D163" s="107"/>
      <c r="E163" s="59"/>
      <c r="F163" s="59"/>
      <c r="G163" s="17">
        <f>$G$169</f>
        <v>0</v>
      </c>
      <c r="H163" s="58">
        <f>F163*G163</f>
        <v>0</v>
      </c>
      <c r="I163" s="31">
        <v>0.23</v>
      </c>
      <c r="J163" s="41">
        <f t="shared" si="29"/>
        <v>0</v>
      </c>
      <c r="N163" s="15" t="s">
        <v>182</v>
      </c>
    </row>
    <row r="164" spans="1:14" ht="15" customHeight="1" x14ac:dyDescent="0.25">
      <c r="A164" s="108" t="s">
        <v>227</v>
      </c>
      <c r="B164" s="109"/>
      <c r="C164" s="109"/>
      <c r="D164" s="110"/>
      <c r="E164" s="30"/>
      <c r="F164" s="30"/>
      <c r="G164" s="17"/>
      <c r="H164" s="12"/>
      <c r="I164" s="42"/>
      <c r="J164" s="41">
        <f t="shared" si="29"/>
        <v>0</v>
      </c>
      <c r="N164" s="15"/>
    </row>
    <row r="165" spans="1:14" ht="15" customHeight="1" thickBot="1" x14ac:dyDescent="0.3">
      <c r="A165" s="22"/>
      <c r="B165" s="22" t="s">
        <v>223</v>
      </c>
      <c r="C165" s="22" t="s">
        <v>228</v>
      </c>
      <c r="D165" s="33" t="s">
        <v>84</v>
      </c>
      <c r="E165" s="59"/>
      <c r="F165" s="59"/>
      <c r="G165" s="17">
        <f>$G$167</f>
        <v>0</v>
      </c>
      <c r="H165" s="58">
        <f>F165*G165</f>
        <v>0</v>
      </c>
      <c r="I165" s="31">
        <v>0.23</v>
      </c>
      <c r="J165" s="41">
        <f t="shared" si="29"/>
        <v>0</v>
      </c>
      <c r="N165" s="26" t="s">
        <v>177</v>
      </c>
    </row>
    <row r="166" spans="1:14" ht="15" customHeight="1" x14ac:dyDescent="0.25">
      <c r="A166" s="111" t="s">
        <v>229</v>
      </c>
      <c r="B166" s="112"/>
      <c r="C166" s="112"/>
      <c r="D166" s="113"/>
      <c r="E166" s="30"/>
      <c r="F166" s="30"/>
      <c r="G166" s="17"/>
      <c r="H166" s="12"/>
      <c r="I166" s="42"/>
      <c r="J166" s="41">
        <f t="shared" si="29"/>
        <v>0</v>
      </c>
    </row>
    <row r="167" spans="1:14" ht="15" customHeight="1" x14ac:dyDescent="0.25">
      <c r="A167" s="104"/>
      <c r="B167" s="105" t="s">
        <v>230</v>
      </c>
      <c r="C167" s="43" t="s">
        <v>231</v>
      </c>
      <c r="D167" s="106" t="s">
        <v>232</v>
      </c>
      <c r="E167" s="30"/>
      <c r="F167" s="30">
        <f>SUMIFS(F26:F165,N26:N165,"GODZ R8")</f>
        <v>8483.33</v>
      </c>
      <c r="G167" s="102"/>
      <c r="H167" s="12">
        <f>SUMIFS(H26:H165,N26:N165,"GODZ R8")</f>
        <v>0</v>
      </c>
      <c r="I167" s="31">
        <v>0.08</v>
      </c>
      <c r="J167" s="41">
        <f t="shared" si="29"/>
        <v>0</v>
      </c>
      <c r="N167" s="7" t="s">
        <v>233</v>
      </c>
    </row>
    <row r="168" spans="1:14" ht="15" customHeight="1" x14ac:dyDescent="0.25">
      <c r="A168" s="104"/>
      <c r="B168" s="105"/>
      <c r="C168" s="43" t="s">
        <v>231</v>
      </c>
      <c r="D168" s="114"/>
      <c r="E168" s="30"/>
      <c r="F168" s="30">
        <f>SUMIFS(F26:F165,N26:N165,"GODZ R23")</f>
        <v>0</v>
      </c>
      <c r="G168" s="103"/>
      <c r="H168" s="12">
        <f>SUMIFS(H26:H165,N26:N165,"GODZ R23")</f>
        <v>0</v>
      </c>
      <c r="I168" s="31">
        <v>0.23</v>
      </c>
      <c r="J168" s="41">
        <f t="shared" si="29"/>
        <v>0</v>
      </c>
      <c r="N168" s="7" t="s">
        <v>234</v>
      </c>
    </row>
    <row r="169" spans="1:14" ht="15" customHeight="1" x14ac:dyDescent="0.25">
      <c r="A169" s="104"/>
      <c r="B169" s="105" t="s">
        <v>235</v>
      </c>
      <c r="C169" s="43" t="s">
        <v>236</v>
      </c>
      <c r="D169" s="114"/>
      <c r="E169" s="30"/>
      <c r="F169" s="30">
        <f>SUMIFS(F26:F165,N26:N165,"GODZ M8")</f>
        <v>276.78999999999996</v>
      </c>
      <c r="G169" s="102"/>
      <c r="H169" s="12">
        <f>SUMIFS(H26:H165,N26:N165,"GODZ M8")</f>
        <v>0</v>
      </c>
      <c r="I169" s="31">
        <v>0.08</v>
      </c>
      <c r="J169" s="41">
        <f t="shared" si="29"/>
        <v>0</v>
      </c>
      <c r="N169" s="7" t="s">
        <v>237</v>
      </c>
    </row>
    <row r="170" spans="1:14" ht="15" customHeight="1" x14ac:dyDescent="0.25">
      <c r="A170" s="104"/>
      <c r="B170" s="105"/>
      <c r="C170" s="43" t="s">
        <v>236</v>
      </c>
      <c r="D170" s="107"/>
      <c r="E170" s="30"/>
      <c r="F170" s="30">
        <f>SUMIFS(F26:F165,N26:N165,"GODZ M23")</f>
        <v>0</v>
      </c>
      <c r="G170" s="103"/>
      <c r="H170" s="12">
        <f>SUMIFS(H26:H165,N26:N165,"GODZ M23")</f>
        <v>0</v>
      </c>
      <c r="I170" s="31">
        <v>0.23</v>
      </c>
      <c r="J170" s="41">
        <f t="shared" si="29"/>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F145:F147"/>
    <mergeCell ref="G145:G147"/>
    <mergeCell ref="H145:H147"/>
    <mergeCell ref="J145:J147"/>
    <mergeCell ref="A145:A147"/>
    <mergeCell ref="I145:I147"/>
    <mergeCell ref="A141:A143"/>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2095-2811-46B5-9068-D24C9C7B7644}">
  <sheetPr>
    <tabColor rgb="FF92D050"/>
    <pageSetUpPr fitToPage="1"/>
  </sheetPr>
  <dimension ref="A1:N183"/>
  <sheetViews>
    <sheetView showZeros="0" view="pageBreakPreview" topLeftCell="A4" zoomScaleNormal="75" zoomScaleSheetLayoutView="100" workbookViewId="0">
      <selection activeCell="D3" sqref="D3:J7"/>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258</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8"/>
      <c r="H25" s="8"/>
      <c r="I25" s="9"/>
      <c r="J25" s="55"/>
      <c r="K25" s="53">
        <f>SUM(H25:H73)</f>
        <v>0</v>
      </c>
      <c r="L25" s="2">
        <f>SUM(J25:J73)</f>
        <v>0</v>
      </c>
      <c r="M25" s="2"/>
      <c r="N25" s="11"/>
    </row>
    <row r="26" spans="1:14" ht="15" customHeight="1" x14ac:dyDescent="0.25">
      <c r="A26" s="130" t="s">
        <v>24</v>
      </c>
      <c r="B26" s="130"/>
      <c r="C26" s="130"/>
      <c r="D26" s="130"/>
      <c r="E26" s="58"/>
      <c r="F26" s="58"/>
      <c r="G26" s="12"/>
      <c r="H26" s="12"/>
      <c r="I26" s="13"/>
      <c r="J26" s="14"/>
      <c r="K26"/>
      <c r="L26"/>
      <c r="M26"/>
      <c r="N26" s="15"/>
    </row>
    <row r="27" spans="1:14" ht="30" customHeight="1" x14ac:dyDescent="0.25">
      <c r="A27" s="117"/>
      <c r="B27" s="16" t="s">
        <v>25</v>
      </c>
      <c r="C27" s="16" t="s">
        <v>26</v>
      </c>
      <c r="D27" s="127" t="s">
        <v>27</v>
      </c>
      <c r="E27" s="57"/>
      <c r="F27" s="57"/>
      <c r="G27" s="5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5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v>0.22</v>
      </c>
      <c r="F29" s="57">
        <v>6.69</v>
      </c>
      <c r="G29" s="57">
        <f t="shared" si="0"/>
        <v>0</v>
      </c>
      <c r="H29" s="58">
        <f t="shared" si="1"/>
        <v>0</v>
      </c>
      <c r="I29" s="18">
        <v>0.08</v>
      </c>
      <c r="J29" s="14">
        <f t="shared" si="2"/>
        <v>0</v>
      </c>
      <c r="K29"/>
      <c r="L29"/>
      <c r="M29"/>
      <c r="N29" s="15" t="s">
        <v>28</v>
      </c>
    </row>
    <row r="30" spans="1:14" ht="15" customHeight="1" x14ac:dyDescent="0.25">
      <c r="A30" s="119"/>
      <c r="B30" s="19" t="s">
        <v>32</v>
      </c>
      <c r="C30" s="132"/>
      <c r="D30" s="128"/>
      <c r="E30" s="57">
        <v>13.8</v>
      </c>
      <c r="F30" s="57">
        <v>496.8</v>
      </c>
      <c r="G30" s="57">
        <f t="shared" si="0"/>
        <v>0</v>
      </c>
      <c r="H30" s="58">
        <f t="shared" si="1"/>
        <v>0</v>
      </c>
      <c r="I30" s="18">
        <v>0.08</v>
      </c>
      <c r="J30" s="14">
        <f t="shared" si="2"/>
        <v>0</v>
      </c>
      <c r="K30"/>
      <c r="L30"/>
      <c r="M30"/>
      <c r="N30" s="15" t="s">
        <v>28</v>
      </c>
    </row>
    <row r="31" spans="1:14" ht="15" customHeight="1" x14ac:dyDescent="0.25">
      <c r="A31" s="119"/>
      <c r="B31" s="19" t="s">
        <v>33</v>
      </c>
      <c r="C31" s="132"/>
      <c r="D31" s="128"/>
      <c r="E31" s="57">
        <v>0.5</v>
      </c>
      <c r="F31" s="57">
        <v>21.5</v>
      </c>
      <c r="G31" s="57">
        <f t="shared" si="0"/>
        <v>0</v>
      </c>
      <c r="H31" s="58">
        <f t="shared" si="1"/>
        <v>0</v>
      </c>
      <c r="I31" s="18">
        <v>0.08</v>
      </c>
      <c r="J31" s="14">
        <f t="shared" si="2"/>
        <v>0</v>
      </c>
      <c r="K31"/>
      <c r="L31"/>
      <c r="M31"/>
      <c r="N31" s="15" t="s">
        <v>28</v>
      </c>
    </row>
    <row r="32" spans="1:14" ht="15" customHeight="1" x14ac:dyDescent="0.25">
      <c r="A32" s="119"/>
      <c r="B32" s="19" t="s">
        <v>34</v>
      </c>
      <c r="C32" s="132"/>
      <c r="D32" s="128"/>
      <c r="E32" s="57">
        <v>2.2000000000000002</v>
      </c>
      <c r="F32" s="57">
        <v>112.2</v>
      </c>
      <c r="G32" s="5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5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1066</v>
      </c>
      <c r="F36" s="57">
        <v>351.78</v>
      </c>
      <c r="G36" s="5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23.32</v>
      </c>
      <c r="F38" s="57">
        <v>676.28</v>
      </c>
      <c r="G38" s="5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23.32</v>
      </c>
      <c r="F40" s="57">
        <v>279.83999999999997</v>
      </c>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46.13</v>
      </c>
      <c r="F42" s="57">
        <v>41.52</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v>1.33</v>
      </c>
      <c r="F43" s="57">
        <v>1.93</v>
      </c>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c r="F44" s="57"/>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47.46</v>
      </c>
      <c r="F45" s="57">
        <v>23.75</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57.24</v>
      </c>
      <c r="F47" s="57">
        <v>486.54</v>
      </c>
      <c r="G47" s="5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c r="F48" s="57"/>
      <c r="G48" s="57">
        <f t="shared" si="7"/>
        <v>0</v>
      </c>
      <c r="H48" s="58">
        <f t="shared" si="8"/>
        <v>0</v>
      </c>
      <c r="I48" s="18">
        <v>0.08</v>
      </c>
      <c r="J48" s="14">
        <f t="shared" si="2"/>
        <v>0</v>
      </c>
      <c r="N48" s="15" t="s">
        <v>28</v>
      </c>
    </row>
    <row r="49" spans="1:14" ht="15" customHeight="1" x14ac:dyDescent="0.25">
      <c r="A49" s="119"/>
      <c r="B49" s="16" t="s">
        <v>66</v>
      </c>
      <c r="C49" s="16" t="s">
        <v>67</v>
      </c>
      <c r="D49" s="128"/>
      <c r="E49" s="58">
        <v>48.51</v>
      </c>
      <c r="F49" s="58">
        <v>1064.48</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c r="F50" s="58"/>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57.24</v>
      </c>
      <c r="F51" s="58">
        <v>13.74</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c r="F52" s="58"/>
      <c r="G52" s="57">
        <f t="shared" si="7"/>
        <v>0</v>
      </c>
      <c r="H52" s="58">
        <f t="shared" si="8"/>
        <v>0</v>
      </c>
      <c r="I52" s="18">
        <v>0.08</v>
      </c>
      <c r="J52" s="14">
        <f t="shared" si="2"/>
        <v>0</v>
      </c>
      <c r="N52" s="15" t="s">
        <v>28</v>
      </c>
    </row>
    <row r="53" spans="1:14" ht="15" customHeight="1" x14ac:dyDescent="0.25">
      <c r="A53" s="119"/>
      <c r="B53" s="16" t="s">
        <v>74</v>
      </c>
      <c r="C53" s="22" t="s">
        <v>75</v>
      </c>
      <c r="D53" s="128"/>
      <c r="E53" s="58">
        <v>26.06</v>
      </c>
      <c r="F53" s="58">
        <v>10.94</v>
      </c>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22.35</v>
      </c>
      <c r="F54" s="58">
        <v>12.08</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82</v>
      </c>
      <c r="C57" s="19" t="s">
        <v>83</v>
      </c>
      <c r="D57" s="20" t="s">
        <v>84</v>
      </c>
      <c r="E57" s="58">
        <v>18</v>
      </c>
      <c r="F57" s="58">
        <v>18</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44</v>
      </c>
      <c r="F58" s="58">
        <v>64.400000000000006</v>
      </c>
      <c r="G58" s="5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23.93</v>
      </c>
      <c r="F61" s="57">
        <v>882.66</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3.6</v>
      </c>
      <c r="F64" s="57">
        <v>120.3</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v>2.44</v>
      </c>
      <c r="F65" s="64">
        <v>102.16</v>
      </c>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v>3.2</v>
      </c>
      <c r="F68" s="57">
        <v>116.5</v>
      </c>
      <c r="G68" s="5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c r="F69" s="57"/>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11</v>
      </c>
      <c r="F70" s="64">
        <v>454.2</v>
      </c>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c r="F71" s="64"/>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1.9</v>
      </c>
      <c r="F72" s="64">
        <v>147.30000000000001</v>
      </c>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c r="F73" s="64"/>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100</v>
      </c>
      <c r="F76" s="59">
        <v>28</v>
      </c>
      <c r="G76" s="5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20</v>
      </c>
      <c r="F77" s="59">
        <v>4.4000000000000004</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v>0.12</v>
      </c>
      <c r="F78" s="59">
        <v>2.16</v>
      </c>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v>0.12</v>
      </c>
      <c r="F80" s="59">
        <v>0.06</v>
      </c>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8"/>
      <c r="I81" s="32"/>
      <c r="J81" s="14">
        <f t="shared" si="2"/>
        <v>0</v>
      </c>
      <c r="N81" s="15"/>
    </row>
    <row r="82" spans="1:14" ht="15" customHeight="1" x14ac:dyDescent="0.25">
      <c r="A82" s="22"/>
      <c r="B82" s="22" t="s">
        <v>127</v>
      </c>
      <c r="C82" s="22" t="s">
        <v>128</v>
      </c>
      <c r="D82" s="33" t="s">
        <v>129</v>
      </c>
      <c r="E82" s="59">
        <v>2</v>
      </c>
      <c r="F82" s="59">
        <v>2</v>
      </c>
      <c r="G82" s="57"/>
      <c r="H82" s="58"/>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9</v>
      </c>
      <c r="F85" s="59">
        <v>27</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27</v>
      </c>
      <c r="F88" s="59">
        <v>5.4</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v>10</v>
      </c>
      <c r="F91" s="59">
        <v>30</v>
      </c>
      <c r="G91" s="57">
        <f t="shared" si="17"/>
        <v>0</v>
      </c>
      <c r="H91" s="58">
        <f t="shared" si="18"/>
        <v>0</v>
      </c>
      <c r="I91" s="31">
        <v>0.08</v>
      </c>
      <c r="J91" s="14">
        <f t="shared" si="2"/>
        <v>0</v>
      </c>
      <c r="N91" s="15" t="s">
        <v>28</v>
      </c>
    </row>
    <row r="92" spans="1:14" ht="15" customHeight="1" x14ac:dyDescent="0.25">
      <c r="A92" s="114"/>
      <c r="B92" s="22" t="s">
        <v>144</v>
      </c>
      <c r="C92" s="22" t="s">
        <v>145</v>
      </c>
      <c r="D92" s="107"/>
      <c r="E92" s="59">
        <v>10</v>
      </c>
      <c r="F92" s="59">
        <v>3</v>
      </c>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2200</v>
      </c>
      <c r="F93" s="59">
        <v>198</v>
      </c>
      <c r="G93" s="57">
        <f t="shared" si="17"/>
        <v>0</v>
      </c>
      <c r="H93" s="58">
        <f t="shared" si="18"/>
        <v>0</v>
      </c>
      <c r="I93" s="31">
        <v>0.08</v>
      </c>
      <c r="J93" s="14">
        <f t="shared" si="19"/>
        <v>0</v>
      </c>
      <c r="N93" s="15" t="s">
        <v>28</v>
      </c>
    </row>
    <row r="94" spans="1:14" ht="15" customHeight="1" x14ac:dyDescent="0.25">
      <c r="A94" s="107"/>
      <c r="B94" s="22" t="s">
        <v>38</v>
      </c>
      <c r="C94" s="22" t="s">
        <v>148</v>
      </c>
      <c r="D94" s="107"/>
      <c r="E94" s="59">
        <v>2200</v>
      </c>
      <c r="F94" s="59">
        <v>572</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20</v>
      </c>
      <c r="F104" s="59">
        <v>20</v>
      </c>
      <c r="G104" s="57">
        <f>$G$169</f>
        <v>0</v>
      </c>
      <c r="H104" s="58">
        <f>F104*G104</f>
        <v>0</v>
      </c>
      <c r="I104" s="31">
        <v>0.08</v>
      </c>
      <c r="J104" s="14">
        <f t="shared" si="19"/>
        <v>0</v>
      </c>
      <c r="N104" s="15" t="s">
        <v>54</v>
      </c>
    </row>
    <row r="105" spans="1:14" ht="15" customHeight="1" x14ac:dyDescent="0.25">
      <c r="A105" s="114"/>
      <c r="B105" s="22" t="s">
        <v>166</v>
      </c>
      <c r="C105" s="22" t="s">
        <v>167</v>
      </c>
      <c r="D105" s="114"/>
      <c r="E105" s="59">
        <v>100</v>
      </c>
      <c r="F105" s="59">
        <v>100</v>
      </c>
      <c r="G105" s="5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60</v>
      </c>
      <c r="F106" s="59">
        <v>60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10</v>
      </c>
      <c r="F107" s="59">
        <v>10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v>13.87</v>
      </c>
      <c r="F108" s="59">
        <v>136.49</v>
      </c>
      <c r="G108" s="5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8.5</v>
      </c>
      <c r="F110" s="66">
        <v>264.10000000000002</v>
      </c>
      <c r="G110" s="52"/>
      <c r="H110" s="58">
        <f>E110*G110</f>
        <v>0</v>
      </c>
      <c r="I110" s="36">
        <v>0.23</v>
      </c>
      <c r="J110" s="14">
        <f t="shared" si="19"/>
        <v>0</v>
      </c>
      <c r="N110" s="15"/>
    </row>
    <row r="111" spans="1:14" ht="15" customHeight="1" x14ac:dyDescent="0.25">
      <c r="A111" s="114"/>
      <c r="B111" s="22" t="s">
        <v>178</v>
      </c>
      <c r="C111" s="22" t="s">
        <v>179</v>
      </c>
      <c r="D111" s="123"/>
      <c r="E111" s="66"/>
      <c r="F111" s="66"/>
      <c r="G111" s="5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8"/>
      <c r="I114" s="31"/>
      <c r="J114" s="14">
        <f t="shared" si="19"/>
        <v>0</v>
      </c>
      <c r="N114" s="15"/>
    </row>
    <row r="115" spans="1:14" ht="15" customHeight="1" x14ac:dyDescent="0.25">
      <c r="A115" s="106"/>
      <c r="B115" s="22" t="s">
        <v>127</v>
      </c>
      <c r="C115" s="34" t="s">
        <v>128</v>
      </c>
      <c r="D115" s="106" t="s">
        <v>129</v>
      </c>
      <c r="E115" s="66">
        <v>1.7</v>
      </c>
      <c r="F115" s="66">
        <v>1.7</v>
      </c>
      <c r="G115" s="57"/>
      <c r="H115" s="58"/>
      <c r="I115" s="36"/>
      <c r="J115" s="14">
        <f t="shared" si="19"/>
        <v>0</v>
      </c>
      <c r="N115" s="15"/>
    </row>
    <row r="116" spans="1:14" ht="15" customHeight="1" thickBot="1" x14ac:dyDescent="0.3">
      <c r="A116" s="107"/>
      <c r="B116" s="22" t="s">
        <v>184</v>
      </c>
      <c r="C116" s="34" t="s">
        <v>185</v>
      </c>
      <c r="D116" s="107"/>
      <c r="E116" s="66">
        <v>8.5</v>
      </c>
      <c r="F116" s="66">
        <v>8.5</v>
      </c>
      <c r="G116" s="57"/>
      <c r="H116" s="58"/>
      <c r="I116" s="36"/>
      <c r="J116" s="14">
        <f t="shared" si="19"/>
        <v>0</v>
      </c>
      <c r="K116" s="37"/>
      <c r="N116" s="26"/>
    </row>
    <row r="117" spans="1:14" ht="15" customHeight="1" x14ac:dyDescent="0.25">
      <c r="A117" s="115" t="s">
        <v>186</v>
      </c>
      <c r="B117" s="115"/>
      <c r="C117" s="115"/>
      <c r="D117" s="115"/>
      <c r="E117" s="50"/>
      <c r="F117" s="50"/>
      <c r="G117" s="57"/>
      <c r="H117" s="58"/>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20</v>
      </c>
      <c r="F118" s="59">
        <v>20</v>
      </c>
      <c r="G118" s="57">
        <f>$G$169</f>
        <v>0</v>
      </c>
      <c r="H118" s="58">
        <f>F118*G118</f>
        <v>0</v>
      </c>
      <c r="I118" s="31">
        <v>0.08</v>
      </c>
      <c r="J118" s="14">
        <f t="shared" si="19"/>
        <v>0</v>
      </c>
      <c r="N118" s="15" t="s">
        <v>54</v>
      </c>
    </row>
    <row r="119" spans="1:14" ht="15" customHeight="1" x14ac:dyDescent="0.25">
      <c r="A119" s="114"/>
      <c r="B119" s="22" t="s">
        <v>189</v>
      </c>
      <c r="C119" s="22" t="s">
        <v>190</v>
      </c>
      <c r="D119" s="107"/>
      <c r="E119" s="59">
        <v>40</v>
      </c>
      <c r="F119" s="59">
        <v>40</v>
      </c>
      <c r="G119" s="5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v>3.48</v>
      </c>
      <c r="F120" s="59">
        <v>60.56</v>
      </c>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18</v>
      </c>
      <c r="F121" s="59">
        <v>18</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16" t="s">
        <v>196</v>
      </c>
      <c r="B123" s="116"/>
      <c r="C123" s="116"/>
      <c r="D123" s="116"/>
      <c r="E123" s="116"/>
      <c r="F123" s="116"/>
      <c r="G123" s="116"/>
      <c r="H123" s="116"/>
      <c r="I123" s="116"/>
      <c r="J123" s="116"/>
      <c r="N123" s="15"/>
    </row>
    <row r="124" spans="1:14" ht="15" customHeight="1" x14ac:dyDescent="0.25">
      <c r="A124" s="98"/>
      <c r="B124" s="60" t="s">
        <v>247</v>
      </c>
      <c r="C124" s="61" t="s">
        <v>246</v>
      </c>
      <c r="D124" s="62" t="s">
        <v>86</v>
      </c>
      <c r="E124" s="57">
        <v>333</v>
      </c>
      <c r="F124" s="57"/>
      <c r="G124" s="57"/>
      <c r="H124" s="58"/>
      <c r="I124" s="40"/>
      <c r="J124" s="12"/>
      <c r="N124" s="15"/>
    </row>
    <row r="125" spans="1:14" s="70" customFormat="1" ht="15" customHeight="1" x14ac:dyDescent="0.25">
      <c r="A125" s="99"/>
      <c r="B125" s="60" t="s">
        <v>248</v>
      </c>
      <c r="C125" s="61" t="s">
        <v>251</v>
      </c>
      <c r="D125" s="62" t="s">
        <v>86</v>
      </c>
      <c r="E125" s="57">
        <v>1376</v>
      </c>
      <c r="F125" s="57"/>
      <c r="G125" s="57"/>
      <c r="H125" s="58"/>
      <c r="I125" s="40"/>
      <c r="J125" s="12"/>
      <c r="K125" s="1"/>
      <c r="L125" s="1"/>
      <c r="M125" s="1"/>
      <c r="N125" s="15"/>
    </row>
    <row r="126" spans="1:14" s="70" customFormat="1" ht="15" customHeight="1" x14ac:dyDescent="0.25">
      <c r="A126" s="100"/>
      <c r="B126" s="60" t="s">
        <v>249</v>
      </c>
      <c r="C126" s="61" t="s">
        <v>250</v>
      </c>
      <c r="D126" s="62" t="s">
        <v>86</v>
      </c>
      <c r="E126" s="57"/>
      <c r="F126" s="57"/>
      <c r="G126" s="57"/>
      <c r="H126" s="58"/>
      <c r="I126" s="40"/>
      <c r="J126" s="12"/>
      <c r="K126" s="1"/>
      <c r="L126" s="1"/>
      <c r="M126" s="1"/>
      <c r="N126" s="15"/>
    </row>
    <row r="127" spans="1:14" ht="15" customHeight="1" x14ac:dyDescent="0.25">
      <c r="A127" s="116" t="s">
        <v>197</v>
      </c>
      <c r="B127" s="116"/>
      <c r="C127" s="116"/>
      <c r="D127" s="116"/>
      <c r="E127" s="116"/>
      <c r="F127" s="116"/>
      <c r="G127" s="116"/>
      <c r="H127" s="116"/>
      <c r="I127" s="116"/>
      <c r="J127" s="116"/>
      <c r="N127" s="15"/>
    </row>
    <row r="128" spans="1:14" ht="15" customHeight="1" x14ac:dyDescent="0.25">
      <c r="A128" s="116"/>
      <c r="B128" s="116"/>
      <c r="C128" s="116"/>
      <c r="D128" s="116"/>
      <c r="E128" s="116"/>
      <c r="F128" s="116"/>
      <c r="G128" s="116"/>
      <c r="H128" s="116"/>
      <c r="I128" s="116"/>
      <c r="J128" s="116"/>
      <c r="N128" s="15"/>
    </row>
    <row r="129" spans="1:14" ht="15" customHeight="1" x14ac:dyDescent="0.25">
      <c r="A129" s="98"/>
      <c r="B129" s="60" t="s">
        <v>247</v>
      </c>
      <c r="C129" s="61" t="s">
        <v>246</v>
      </c>
      <c r="D129" s="62" t="s">
        <v>86</v>
      </c>
      <c r="E129" s="57">
        <v>925</v>
      </c>
      <c r="F129" s="57"/>
      <c r="G129" s="57"/>
      <c r="H129" s="58"/>
      <c r="I129" s="40"/>
      <c r="J129" s="12"/>
      <c r="N129" s="15"/>
    </row>
    <row r="130" spans="1:14" s="70" customFormat="1" ht="15" customHeight="1" x14ac:dyDescent="0.25">
      <c r="A130" s="99"/>
      <c r="B130" s="60" t="s">
        <v>248</v>
      </c>
      <c r="C130" s="61" t="s">
        <v>251</v>
      </c>
      <c r="D130" s="62" t="s">
        <v>86</v>
      </c>
      <c r="E130" s="57">
        <v>3556</v>
      </c>
      <c r="F130" s="57"/>
      <c r="G130" s="57"/>
      <c r="H130" s="58"/>
      <c r="I130" s="40"/>
      <c r="J130" s="12"/>
      <c r="K130" s="1"/>
      <c r="L130" s="1"/>
      <c r="M130" s="1"/>
      <c r="N130" s="15"/>
    </row>
    <row r="131" spans="1:14" s="70" customFormat="1" ht="15" customHeight="1" x14ac:dyDescent="0.25">
      <c r="A131" s="100"/>
      <c r="B131" s="60" t="s">
        <v>249</v>
      </c>
      <c r="C131" s="61" t="s">
        <v>250</v>
      </c>
      <c r="D131" s="62" t="s">
        <v>86</v>
      </c>
      <c r="E131" s="57"/>
      <c r="F131" s="57"/>
      <c r="G131" s="57"/>
      <c r="H131" s="58"/>
      <c r="I131" s="40"/>
      <c r="J131" s="12"/>
      <c r="K131" s="1"/>
      <c r="L131" s="1"/>
      <c r="M131" s="1"/>
      <c r="N131" s="15"/>
    </row>
    <row r="132" spans="1:14" ht="15" customHeight="1" x14ac:dyDescent="0.25">
      <c r="A132" s="116" t="s">
        <v>198</v>
      </c>
      <c r="B132" s="116"/>
      <c r="C132" s="116"/>
      <c r="D132" s="116"/>
      <c r="E132" s="116"/>
      <c r="F132" s="116"/>
      <c r="G132" s="116"/>
      <c r="H132" s="116"/>
      <c r="I132" s="116"/>
      <c r="J132" s="116"/>
      <c r="N132" s="15"/>
    </row>
    <row r="133" spans="1:14" ht="15" customHeight="1" x14ac:dyDescent="0.25">
      <c r="A133" s="98"/>
      <c r="B133" s="60" t="s">
        <v>247</v>
      </c>
      <c r="C133" s="61" t="s">
        <v>246</v>
      </c>
      <c r="D133" s="62" t="s">
        <v>86</v>
      </c>
      <c r="E133" s="57">
        <v>1469</v>
      </c>
      <c r="F133" s="57"/>
      <c r="G133" s="57"/>
      <c r="H133" s="58"/>
      <c r="I133" s="40"/>
      <c r="J133" s="12"/>
      <c r="N133" s="15"/>
    </row>
    <row r="134" spans="1:14" s="70" customFormat="1" ht="15" customHeight="1" x14ac:dyDescent="0.25">
      <c r="A134" s="99"/>
      <c r="B134" s="60" t="s">
        <v>248</v>
      </c>
      <c r="C134" s="61" t="s">
        <v>251</v>
      </c>
      <c r="D134" s="62" t="s">
        <v>86</v>
      </c>
      <c r="E134" s="57">
        <v>33</v>
      </c>
      <c r="F134" s="57"/>
      <c r="G134" s="57"/>
      <c r="H134" s="58"/>
      <c r="I134" s="40"/>
      <c r="J134" s="12"/>
      <c r="K134" s="1"/>
      <c r="L134" s="1"/>
      <c r="M134" s="1"/>
      <c r="N134" s="15"/>
    </row>
    <row r="135" spans="1:14" s="70" customFormat="1" ht="15" customHeight="1" x14ac:dyDescent="0.25">
      <c r="A135" s="100"/>
      <c r="B135" s="60" t="s">
        <v>249</v>
      </c>
      <c r="C135" s="61" t="s">
        <v>250</v>
      </c>
      <c r="D135" s="62" t="s">
        <v>86</v>
      </c>
      <c r="E135" s="57"/>
      <c r="F135" s="57"/>
      <c r="G135" s="57"/>
      <c r="H135" s="58"/>
      <c r="I135" s="40"/>
      <c r="J135" s="12"/>
      <c r="K135" s="1"/>
      <c r="L135" s="1"/>
      <c r="M135" s="1"/>
      <c r="N135" s="15"/>
    </row>
    <row r="136" spans="1:14" ht="15" customHeight="1" x14ac:dyDescent="0.25">
      <c r="A136" s="116" t="s">
        <v>199</v>
      </c>
      <c r="B136" s="116"/>
      <c r="C136" s="116"/>
      <c r="D136" s="116"/>
      <c r="E136" s="116"/>
      <c r="F136" s="116"/>
      <c r="G136" s="116"/>
      <c r="H136" s="116"/>
      <c r="I136" s="116"/>
      <c r="J136" s="116"/>
      <c r="N136" s="15"/>
    </row>
    <row r="137" spans="1:14" ht="15" customHeight="1" x14ac:dyDescent="0.25">
      <c r="A137" s="98"/>
      <c r="B137" s="60" t="s">
        <v>247</v>
      </c>
      <c r="C137" s="61" t="s">
        <v>246</v>
      </c>
      <c r="D137" s="62" t="s">
        <v>86</v>
      </c>
      <c r="E137" s="57">
        <v>770</v>
      </c>
      <c r="F137" s="57"/>
      <c r="G137" s="57"/>
      <c r="H137" s="58"/>
      <c r="I137" s="40"/>
      <c r="J137" s="17"/>
      <c r="N137" s="15"/>
    </row>
    <row r="138" spans="1:14" s="70" customFormat="1" ht="15" customHeight="1" x14ac:dyDescent="0.25">
      <c r="A138" s="99"/>
      <c r="B138" s="60" t="s">
        <v>248</v>
      </c>
      <c r="C138" s="61" t="s">
        <v>251</v>
      </c>
      <c r="D138" s="62" t="s">
        <v>86</v>
      </c>
      <c r="E138" s="57">
        <v>101</v>
      </c>
      <c r="F138" s="57"/>
      <c r="G138" s="57"/>
      <c r="H138" s="58"/>
      <c r="I138" s="40"/>
      <c r="J138" s="17"/>
      <c r="K138" s="1"/>
      <c r="L138" s="1"/>
      <c r="M138" s="1"/>
      <c r="N138" s="15"/>
    </row>
    <row r="139" spans="1:14" s="70" customFormat="1" ht="15" customHeight="1" x14ac:dyDescent="0.25">
      <c r="A139" s="100"/>
      <c r="B139" s="60" t="s">
        <v>249</v>
      </c>
      <c r="C139" s="61" t="s">
        <v>250</v>
      </c>
      <c r="D139" s="62" t="s">
        <v>86</v>
      </c>
      <c r="E139" s="57"/>
      <c r="F139" s="57"/>
      <c r="G139" s="57"/>
      <c r="H139" s="58"/>
      <c r="I139" s="40"/>
      <c r="J139" s="17"/>
      <c r="K139" s="1"/>
      <c r="L139" s="1"/>
      <c r="M139" s="1"/>
      <c r="N139" s="15"/>
    </row>
    <row r="140" spans="1:14" ht="15" customHeight="1" x14ac:dyDescent="0.25">
      <c r="A140" s="116" t="s">
        <v>200</v>
      </c>
      <c r="B140" s="116"/>
      <c r="C140" s="116"/>
      <c r="D140" s="116"/>
      <c r="E140" s="116"/>
      <c r="F140" s="116"/>
      <c r="G140" s="116"/>
      <c r="H140" s="116"/>
      <c r="I140" s="116"/>
      <c r="J140" s="116"/>
      <c r="N140" s="15"/>
    </row>
    <row r="141" spans="1:14" ht="15" customHeight="1" x14ac:dyDescent="0.25">
      <c r="A141" s="98"/>
      <c r="B141" s="60" t="s">
        <v>247</v>
      </c>
      <c r="C141" s="61" t="s">
        <v>246</v>
      </c>
      <c r="D141" s="62" t="s">
        <v>86</v>
      </c>
      <c r="E141" s="57">
        <v>1010</v>
      </c>
      <c r="F141" s="57"/>
      <c r="G141" s="57"/>
      <c r="H141" s="58"/>
      <c r="I141" s="40"/>
      <c r="J141" s="17"/>
      <c r="N141" s="15"/>
    </row>
    <row r="142" spans="1:14" s="70" customFormat="1" ht="15" customHeight="1" x14ac:dyDescent="0.25">
      <c r="A142" s="99"/>
      <c r="B142" s="60" t="s">
        <v>248</v>
      </c>
      <c r="C142" s="61" t="s">
        <v>251</v>
      </c>
      <c r="D142" s="62" t="s">
        <v>86</v>
      </c>
      <c r="E142" s="57"/>
      <c r="F142" s="57"/>
      <c r="G142" s="57"/>
      <c r="H142" s="58"/>
      <c r="I142" s="40"/>
      <c r="J142" s="17"/>
      <c r="K142" s="1"/>
      <c r="L142" s="1"/>
      <c r="M142" s="1"/>
      <c r="N142" s="15"/>
    </row>
    <row r="143" spans="1:14" s="70" customFormat="1" ht="15" customHeight="1" x14ac:dyDescent="0.25">
      <c r="A143" s="100"/>
      <c r="B143" s="60" t="s">
        <v>249</v>
      </c>
      <c r="C143" s="61" t="s">
        <v>250</v>
      </c>
      <c r="D143" s="62" t="s">
        <v>86</v>
      </c>
      <c r="E143" s="57"/>
      <c r="F143" s="57"/>
      <c r="G143" s="57"/>
      <c r="H143" s="58"/>
      <c r="I143" s="40"/>
      <c r="J143" s="17"/>
      <c r="K143" s="1"/>
      <c r="L143" s="1"/>
      <c r="M143" s="1"/>
      <c r="N143" s="15"/>
    </row>
    <row r="144" spans="1:14" ht="15" customHeight="1" x14ac:dyDescent="0.25">
      <c r="A144" s="116" t="s">
        <v>201</v>
      </c>
      <c r="B144" s="116"/>
      <c r="C144" s="116"/>
      <c r="D144" s="116"/>
      <c r="E144" s="67"/>
      <c r="F144" s="67"/>
      <c r="G144" s="57"/>
      <c r="H144" s="67"/>
      <c r="I144" s="39"/>
      <c r="J144" s="38"/>
      <c r="N144" s="15"/>
    </row>
    <row r="145" spans="1:14" ht="15" customHeight="1" x14ac:dyDescent="0.25">
      <c r="A145" s="92"/>
      <c r="B145" s="60" t="s">
        <v>247</v>
      </c>
      <c r="C145" s="61" t="s">
        <v>246</v>
      </c>
      <c r="D145" s="62" t="s">
        <v>86</v>
      </c>
      <c r="E145" s="57">
        <f>E141+E137+E133+E129+E124</f>
        <v>4507</v>
      </c>
      <c r="F145" s="80">
        <f>SUM(E145:E147)</f>
        <v>9573</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5066</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57"/>
      <c r="H148" s="57"/>
      <c r="I148" s="9"/>
      <c r="J148" s="41">
        <f t="shared" ref="J148:J170" si="30">H148*I148</f>
        <v>0</v>
      </c>
      <c r="N148" s="15"/>
    </row>
    <row r="149" spans="1:14" ht="15" customHeight="1" x14ac:dyDescent="0.25">
      <c r="A149" s="117"/>
      <c r="B149" s="22" t="s">
        <v>203</v>
      </c>
      <c r="C149" s="16" t="s">
        <v>204</v>
      </c>
      <c r="D149" s="106" t="s">
        <v>86</v>
      </c>
      <c r="E149" s="57">
        <v>9574</v>
      </c>
      <c r="F149" s="57"/>
      <c r="G149" s="52"/>
      <c r="H149" s="57">
        <f t="shared" ref="H149:H150" si="31">E149*G149</f>
        <v>0</v>
      </c>
      <c r="I149" s="42">
        <v>0.08</v>
      </c>
      <c r="J149" s="41">
        <f t="shared" si="30"/>
        <v>0</v>
      </c>
      <c r="N149" s="15"/>
    </row>
    <row r="150" spans="1:14" ht="15" customHeight="1" x14ac:dyDescent="0.25">
      <c r="A150" s="118"/>
      <c r="B150" s="22" t="s">
        <v>205</v>
      </c>
      <c r="C150" s="16" t="s">
        <v>206</v>
      </c>
      <c r="D150" s="107"/>
      <c r="E150" s="57">
        <v>830</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67"/>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0.5</v>
      </c>
      <c r="F158" s="59">
        <v>0.5</v>
      </c>
      <c r="G158" s="57">
        <f>$G$167</f>
        <v>0</v>
      </c>
      <c r="H158" s="58">
        <f>F158*G158</f>
        <v>0</v>
      </c>
      <c r="I158" s="31">
        <v>0.08</v>
      </c>
      <c r="J158" s="41">
        <f t="shared" si="30"/>
        <v>0</v>
      </c>
      <c r="N158" s="15" t="s">
        <v>28</v>
      </c>
    </row>
    <row r="159" spans="1:14" ht="15" customHeight="1" thickBot="1" x14ac:dyDescent="0.3">
      <c r="A159" s="107"/>
      <c r="B159" s="22" t="s">
        <v>212</v>
      </c>
      <c r="C159" s="22" t="s">
        <v>220</v>
      </c>
      <c r="D159" s="107"/>
      <c r="E159" s="59">
        <v>0.2</v>
      </c>
      <c r="F159" s="59">
        <v>0.2</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c r="F165" s="59"/>
      <c r="G165" s="57">
        <f>$G$167</f>
        <v>0</v>
      </c>
      <c r="H165" s="58">
        <f>F165*G165</f>
        <v>0</v>
      </c>
      <c r="I165" s="31">
        <v>0.23</v>
      </c>
      <c r="J165" s="41">
        <f t="shared" si="30"/>
        <v>0</v>
      </c>
      <c r="N165" s="26" t="s">
        <v>177</v>
      </c>
    </row>
    <row r="166" spans="1:14" ht="15" customHeight="1" x14ac:dyDescent="0.25">
      <c r="A166" s="111" t="s">
        <v>229</v>
      </c>
      <c r="B166" s="112"/>
      <c r="C166" s="112"/>
      <c r="D166" s="113"/>
      <c r="E166" s="59"/>
      <c r="F166" s="59"/>
      <c r="G166" s="57"/>
      <c r="H166" s="58"/>
      <c r="I166" s="42"/>
      <c r="J166" s="41">
        <f t="shared" si="30"/>
        <v>0</v>
      </c>
    </row>
    <row r="167" spans="1:14" ht="15" customHeight="1" x14ac:dyDescent="0.25">
      <c r="A167" s="104"/>
      <c r="B167" s="105" t="s">
        <v>230</v>
      </c>
      <c r="C167" s="43" t="s">
        <v>231</v>
      </c>
      <c r="D167" s="106" t="s">
        <v>232</v>
      </c>
      <c r="E167" s="30"/>
      <c r="F167" s="30">
        <f>SUMIFS(F26:F165,N26:N165,"GODZ R8")</f>
        <v>6867.96</v>
      </c>
      <c r="G167" s="102"/>
      <c r="H167" s="12">
        <f>SUMIFS(H26:H165,N26:N165,"GODZ R8")</f>
        <v>0</v>
      </c>
      <c r="I167" s="31">
        <v>0.08</v>
      </c>
      <c r="J167" s="41">
        <f t="shared" si="30"/>
        <v>0</v>
      </c>
      <c r="N167" s="7" t="s">
        <v>233</v>
      </c>
    </row>
    <row r="168" spans="1:14" ht="15" customHeight="1" x14ac:dyDescent="0.25">
      <c r="A168" s="104"/>
      <c r="B168" s="105"/>
      <c r="C168" s="43" t="s">
        <v>231</v>
      </c>
      <c r="D168" s="114"/>
      <c r="E168" s="30"/>
      <c r="F168" s="30">
        <f>SUMIFS(F26:F165,N26:N165,"GODZ R23")</f>
        <v>0</v>
      </c>
      <c r="G168" s="103"/>
      <c r="H168" s="12">
        <f>SUMIFS(H26:H165,N26:N165,"GODZ R23")</f>
        <v>0</v>
      </c>
      <c r="I168" s="31">
        <v>0.23</v>
      </c>
      <c r="J168" s="41">
        <f t="shared" si="30"/>
        <v>0</v>
      </c>
      <c r="N168" s="7" t="s">
        <v>234</v>
      </c>
    </row>
    <row r="169" spans="1:14" ht="15" customHeight="1" x14ac:dyDescent="0.25">
      <c r="A169" s="104"/>
      <c r="B169" s="105" t="s">
        <v>235</v>
      </c>
      <c r="C169" s="43" t="s">
        <v>236</v>
      </c>
      <c r="D169" s="114"/>
      <c r="E169" s="30"/>
      <c r="F169" s="30">
        <f>SUMIFS(F26:F165,N26:N165,"GODZ M8")</f>
        <v>173.39999999999998</v>
      </c>
      <c r="G169" s="102"/>
      <c r="H169" s="12">
        <f>SUMIFS(H26:H165,N26:N165,"GODZ M8")</f>
        <v>0</v>
      </c>
      <c r="I169" s="31">
        <v>0.08</v>
      </c>
      <c r="J169" s="41">
        <f t="shared" si="30"/>
        <v>0</v>
      </c>
      <c r="N169" s="7" t="s">
        <v>237</v>
      </c>
    </row>
    <row r="170" spans="1:14" ht="15" customHeight="1" x14ac:dyDescent="0.25">
      <c r="A170" s="104"/>
      <c r="B170" s="105"/>
      <c r="C170" s="43" t="s">
        <v>236</v>
      </c>
      <c r="D170" s="107"/>
      <c r="E170" s="30"/>
      <c r="F170" s="30">
        <f>SUMIFS(F26:F165,N26:N165,"GODZ M23")</f>
        <v>0</v>
      </c>
      <c r="G170" s="103"/>
      <c r="H170" s="12">
        <f>SUMIFS(H26:H165,N26:N165,"GODZ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c r="N172" s="49"/>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c r="N175" s="49"/>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5C989-9806-483A-B3F3-25AAEFF5CDD0}">
  <sheetPr>
    <tabColor rgb="FF92D050"/>
    <pageSetUpPr fitToPage="1"/>
  </sheetPr>
  <dimension ref="A1:N183"/>
  <sheetViews>
    <sheetView showZeros="0" view="pageBreakPreview" topLeftCell="A13" zoomScaleNormal="75" zoomScaleSheetLayoutView="100" workbookViewId="0">
      <selection activeCell="A18" sqref="A18"/>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257</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8"/>
      <c r="F25" s="8"/>
      <c r="G25" s="8"/>
      <c r="H25" s="8"/>
      <c r="I25" s="9"/>
      <c r="J25" s="10"/>
      <c r="K25" s="2">
        <f>SUM(H25:H73)</f>
        <v>0</v>
      </c>
      <c r="L25" s="2">
        <f>SUM(J25:J73)</f>
        <v>0</v>
      </c>
      <c r="M25" s="2"/>
      <c r="N25" s="11"/>
    </row>
    <row r="26" spans="1:14" ht="15" customHeight="1" x14ac:dyDescent="0.25">
      <c r="A26" s="130" t="s">
        <v>24</v>
      </c>
      <c r="B26" s="130"/>
      <c r="C26" s="130"/>
      <c r="D26" s="130"/>
      <c r="E26" s="12"/>
      <c r="F26" s="12"/>
      <c r="G26" s="12"/>
      <c r="H26" s="12"/>
      <c r="I26" s="13"/>
      <c r="J26" s="14"/>
      <c r="K26"/>
      <c r="L26"/>
      <c r="M26"/>
      <c r="N26" s="15"/>
    </row>
    <row r="27" spans="1:14" ht="30" customHeight="1" x14ac:dyDescent="0.25">
      <c r="A27" s="117"/>
      <c r="B27" s="16" t="s">
        <v>25</v>
      </c>
      <c r="C27" s="16" t="s">
        <v>26</v>
      </c>
      <c r="D27" s="127" t="s">
        <v>27</v>
      </c>
      <c r="E27" s="57"/>
      <c r="F27" s="57"/>
      <c r="G27" s="1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1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c r="F29" s="57"/>
      <c r="G29" s="17">
        <f t="shared" si="0"/>
        <v>0</v>
      </c>
      <c r="H29" s="58">
        <f t="shared" si="1"/>
        <v>0</v>
      </c>
      <c r="I29" s="18">
        <v>0.08</v>
      </c>
      <c r="J29" s="14">
        <f t="shared" si="2"/>
        <v>0</v>
      </c>
      <c r="K29"/>
      <c r="L29"/>
      <c r="M29"/>
      <c r="N29" s="15" t="s">
        <v>28</v>
      </c>
    </row>
    <row r="30" spans="1:14" ht="15" customHeight="1" x14ac:dyDescent="0.25">
      <c r="A30" s="119"/>
      <c r="B30" s="19" t="s">
        <v>32</v>
      </c>
      <c r="C30" s="132"/>
      <c r="D30" s="128"/>
      <c r="E30" s="57">
        <v>1.48</v>
      </c>
      <c r="F30" s="57">
        <v>53.28</v>
      </c>
      <c r="G30" s="17">
        <f t="shared" si="0"/>
        <v>0</v>
      </c>
      <c r="H30" s="58">
        <f t="shared" si="1"/>
        <v>0</v>
      </c>
      <c r="I30" s="18">
        <v>0.08</v>
      </c>
      <c r="J30" s="14">
        <f t="shared" si="2"/>
        <v>0</v>
      </c>
      <c r="K30"/>
      <c r="L30"/>
      <c r="M30"/>
      <c r="N30" s="15" t="s">
        <v>28</v>
      </c>
    </row>
    <row r="31" spans="1:14" ht="15" customHeight="1" x14ac:dyDescent="0.25">
      <c r="A31" s="119"/>
      <c r="B31" s="19" t="s">
        <v>33</v>
      </c>
      <c r="C31" s="132"/>
      <c r="D31" s="128"/>
      <c r="E31" s="57">
        <v>0.38</v>
      </c>
      <c r="F31" s="57">
        <v>16.34</v>
      </c>
      <c r="G31" s="17">
        <f t="shared" si="0"/>
        <v>0</v>
      </c>
      <c r="H31" s="58">
        <f t="shared" si="1"/>
        <v>0</v>
      </c>
      <c r="I31" s="18">
        <v>0.08</v>
      </c>
      <c r="J31" s="14">
        <f t="shared" si="2"/>
        <v>0</v>
      </c>
      <c r="K31"/>
      <c r="L31"/>
      <c r="M31"/>
      <c r="N31" s="15" t="s">
        <v>28</v>
      </c>
    </row>
    <row r="32" spans="1:14" ht="15" customHeight="1" x14ac:dyDescent="0.25">
      <c r="A32" s="119"/>
      <c r="B32" s="19" t="s">
        <v>34</v>
      </c>
      <c r="C32" s="132"/>
      <c r="D32" s="128"/>
      <c r="E32" s="57">
        <v>25.57</v>
      </c>
      <c r="F32" s="57">
        <v>1304.07</v>
      </c>
      <c r="G32" s="1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1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17">
        <f t="shared" si="0"/>
        <v>0</v>
      </c>
      <c r="H34" s="58">
        <f t="shared" si="1"/>
        <v>0</v>
      </c>
      <c r="I34" s="18">
        <v>0.08</v>
      </c>
      <c r="J34" s="14">
        <f t="shared" si="2"/>
        <v>0</v>
      </c>
      <c r="K34"/>
      <c r="L34"/>
      <c r="M34"/>
      <c r="N34" s="15" t="s">
        <v>28</v>
      </c>
    </row>
    <row r="35" spans="1:14" ht="15" customHeight="1" x14ac:dyDescent="0.25">
      <c r="A35" s="119"/>
      <c r="B35" s="19" t="s">
        <v>37</v>
      </c>
      <c r="C35" s="133"/>
      <c r="D35" s="128"/>
      <c r="E35" s="57">
        <v>1.03</v>
      </c>
      <c r="F35" s="57">
        <v>74.16</v>
      </c>
      <c r="G35" s="1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3314</v>
      </c>
      <c r="F36" s="57">
        <v>1093.6199999999999</v>
      </c>
      <c r="G36" s="1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48.57</v>
      </c>
      <c r="F38" s="57">
        <v>1699.95</v>
      </c>
      <c r="G38" s="1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1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48.57</v>
      </c>
      <c r="F40" s="57">
        <v>704.28</v>
      </c>
      <c r="G40" s="1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1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73.58</v>
      </c>
      <c r="F42" s="57">
        <v>72.83</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v>69.84</v>
      </c>
      <c r="F43" s="57">
        <v>115.23</v>
      </c>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v>99.52</v>
      </c>
      <c r="F44" s="57">
        <v>109.47</v>
      </c>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242.94</v>
      </c>
      <c r="F45" s="57">
        <v>133.26</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93.47</v>
      </c>
      <c r="F47" s="57">
        <v>872.96</v>
      </c>
      <c r="G47" s="1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v>2</v>
      </c>
      <c r="F48" s="57">
        <v>40</v>
      </c>
      <c r="G48" s="17">
        <f t="shared" si="7"/>
        <v>0</v>
      </c>
      <c r="H48" s="58">
        <f t="shared" si="8"/>
        <v>0</v>
      </c>
      <c r="I48" s="18">
        <v>0.08</v>
      </c>
      <c r="J48" s="14">
        <f t="shared" si="2"/>
        <v>0</v>
      </c>
      <c r="N48" s="15" t="s">
        <v>28</v>
      </c>
    </row>
    <row r="49" spans="1:14" ht="15" customHeight="1" x14ac:dyDescent="0.25">
      <c r="A49" s="119"/>
      <c r="B49" s="16" t="s">
        <v>66</v>
      </c>
      <c r="C49" s="16" t="s">
        <v>67</v>
      </c>
      <c r="D49" s="128"/>
      <c r="E49" s="58">
        <v>46.14</v>
      </c>
      <c r="F49" s="58">
        <v>1057.22</v>
      </c>
      <c r="G49" s="1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c r="F50" s="58"/>
      <c r="G50" s="1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93.47</v>
      </c>
      <c r="F51" s="58">
        <v>22.42</v>
      </c>
      <c r="G51" s="1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v>2</v>
      </c>
      <c r="F52" s="58">
        <v>0.6</v>
      </c>
      <c r="G52" s="17">
        <f t="shared" si="7"/>
        <v>0</v>
      </c>
      <c r="H52" s="58">
        <f t="shared" si="8"/>
        <v>0</v>
      </c>
      <c r="I52" s="18">
        <v>0.08</v>
      </c>
      <c r="J52" s="14">
        <f t="shared" si="2"/>
        <v>0</v>
      </c>
      <c r="N52" s="15" t="s">
        <v>28</v>
      </c>
    </row>
    <row r="53" spans="1:14" ht="15" customHeight="1" x14ac:dyDescent="0.25">
      <c r="A53" s="119"/>
      <c r="B53" s="16" t="s">
        <v>74</v>
      </c>
      <c r="C53" s="22" t="s">
        <v>75</v>
      </c>
      <c r="D53" s="128"/>
      <c r="E53" s="58">
        <v>3.58</v>
      </c>
      <c r="F53" s="58">
        <v>1.5</v>
      </c>
      <c r="G53" s="1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42.56</v>
      </c>
      <c r="F54" s="58">
        <v>22.97</v>
      </c>
      <c r="G54" s="17">
        <f t="shared" si="7"/>
        <v>0</v>
      </c>
      <c r="H54" s="58">
        <f t="shared" si="8"/>
        <v>0</v>
      </c>
      <c r="I54" s="18">
        <v>0.08</v>
      </c>
      <c r="J54" s="14">
        <f t="shared" si="2"/>
        <v>0</v>
      </c>
      <c r="N54" s="15" t="s">
        <v>28</v>
      </c>
    </row>
    <row r="55" spans="1:14" ht="15" customHeight="1" x14ac:dyDescent="0.25">
      <c r="A55" s="119"/>
      <c r="B55" s="16" t="s">
        <v>78</v>
      </c>
      <c r="C55" s="22" t="s">
        <v>79</v>
      </c>
      <c r="D55" s="128"/>
      <c r="E55" s="58"/>
      <c r="F55" s="58"/>
      <c r="G55" s="1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17">
        <f t="shared" si="7"/>
        <v>0</v>
      </c>
      <c r="H56" s="58">
        <f t="shared" si="8"/>
        <v>0</v>
      </c>
      <c r="I56" s="18">
        <v>0.08</v>
      </c>
      <c r="J56" s="14">
        <f t="shared" si="2"/>
        <v>0</v>
      </c>
      <c r="K56"/>
      <c r="L56"/>
      <c r="M56"/>
      <c r="N56" s="15" t="s">
        <v>28</v>
      </c>
    </row>
    <row r="57" spans="1:14" s="2" customFormat="1" ht="15" customHeight="1" x14ac:dyDescent="0.25">
      <c r="A57" s="119"/>
      <c r="B57" s="19" t="s">
        <v>82</v>
      </c>
      <c r="C57" s="19" t="s">
        <v>83</v>
      </c>
      <c r="D57" s="20" t="s">
        <v>84</v>
      </c>
      <c r="E57" s="58">
        <v>40</v>
      </c>
      <c r="F57" s="58">
        <v>40</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161</v>
      </c>
      <c r="F58" s="58">
        <v>243.5</v>
      </c>
      <c r="G58" s="1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1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33.81</v>
      </c>
      <c r="F61" s="57">
        <v>1373.34</v>
      </c>
      <c r="G61" s="1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1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1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2.96</v>
      </c>
      <c r="F64" s="57">
        <v>105.5</v>
      </c>
      <c r="G64" s="1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c r="F65" s="64"/>
      <c r="G65" s="1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1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v>0.62</v>
      </c>
      <c r="F68" s="57">
        <v>21.08</v>
      </c>
      <c r="G68" s="1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c r="F69" s="57"/>
      <c r="G69" s="1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0.25</v>
      </c>
      <c r="F70" s="64">
        <v>12.25</v>
      </c>
      <c r="G70" s="1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c r="F71" s="64"/>
      <c r="G71" s="1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3.5</v>
      </c>
      <c r="F72" s="64">
        <v>283.5</v>
      </c>
      <c r="G72" s="1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c r="F73" s="64"/>
      <c r="G73" s="1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30</v>
      </c>
      <c r="F76" s="59">
        <v>8.4</v>
      </c>
      <c r="G76" s="1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5</v>
      </c>
      <c r="F77" s="59">
        <v>1.1000000000000001</v>
      </c>
      <c r="G77" s="17">
        <f t="shared" si="13"/>
        <v>0</v>
      </c>
      <c r="H77" s="58">
        <f t="shared" si="14"/>
        <v>0</v>
      </c>
      <c r="I77" s="31">
        <v>0.08</v>
      </c>
      <c r="J77" s="14">
        <f t="shared" si="2"/>
        <v>0</v>
      </c>
      <c r="N77" s="15" t="s">
        <v>28</v>
      </c>
    </row>
    <row r="78" spans="1:14" ht="15" customHeight="1" x14ac:dyDescent="0.25">
      <c r="A78" s="114"/>
      <c r="B78" s="22" t="s">
        <v>66</v>
      </c>
      <c r="C78" s="22" t="s">
        <v>67</v>
      </c>
      <c r="D78" s="106" t="s">
        <v>47</v>
      </c>
      <c r="E78" s="59"/>
      <c r="F78" s="59"/>
      <c r="G78" s="1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17">
        <f t="shared" si="13"/>
        <v>0</v>
      </c>
      <c r="H79" s="58">
        <f t="shared" si="14"/>
        <v>0</v>
      </c>
      <c r="I79" s="31">
        <v>0.08</v>
      </c>
      <c r="J79" s="14">
        <f t="shared" si="2"/>
        <v>0</v>
      </c>
      <c r="N79" s="15" t="s">
        <v>28</v>
      </c>
    </row>
    <row r="80" spans="1:14" ht="15" customHeight="1" x14ac:dyDescent="0.25">
      <c r="A80" s="107"/>
      <c r="B80" s="22" t="s">
        <v>76</v>
      </c>
      <c r="C80" s="22" t="s">
        <v>125</v>
      </c>
      <c r="D80" s="107"/>
      <c r="E80" s="59"/>
      <c r="F80" s="59"/>
      <c r="G80" s="1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1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5</v>
      </c>
      <c r="F85" s="59">
        <v>15</v>
      </c>
      <c r="G85" s="1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1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30</v>
      </c>
      <c r="F88" s="59">
        <v>6</v>
      </c>
      <c r="G88" s="1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1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17">
        <f t="shared" si="17"/>
        <v>0</v>
      </c>
      <c r="H90" s="58">
        <f t="shared" si="18"/>
        <v>0</v>
      </c>
      <c r="I90" s="31">
        <v>0.08</v>
      </c>
      <c r="J90" s="14">
        <f t="shared" si="2"/>
        <v>0</v>
      </c>
      <c r="N90" s="15" t="s">
        <v>28</v>
      </c>
    </row>
    <row r="91" spans="1:14" ht="15" customHeight="1" x14ac:dyDescent="0.25">
      <c r="A91" s="114"/>
      <c r="B91" s="22" t="s">
        <v>142</v>
      </c>
      <c r="C91" s="22" t="s">
        <v>143</v>
      </c>
      <c r="D91" s="114"/>
      <c r="E91" s="59"/>
      <c r="F91" s="59"/>
      <c r="G91" s="17">
        <f t="shared" si="17"/>
        <v>0</v>
      </c>
      <c r="H91" s="58">
        <f t="shared" si="18"/>
        <v>0</v>
      </c>
      <c r="I91" s="31">
        <v>0.08</v>
      </c>
      <c r="J91" s="14">
        <f t="shared" si="2"/>
        <v>0</v>
      </c>
      <c r="N91" s="15" t="s">
        <v>28</v>
      </c>
    </row>
    <row r="92" spans="1:14" ht="15" customHeight="1" x14ac:dyDescent="0.25">
      <c r="A92" s="114"/>
      <c r="B92" s="22" t="s">
        <v>144</v>
      </c>
      <c r="C92" s="22" t="s">
        <v>145</v>
      </c>
      <c r="D92" s="107"/>
      <c r="E92" s="59"/>
      <c r="F92" s="59"/>
      <c r="G92" s="1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2200</v>
      </c>
      <c r="F93" s="59">
        <v>198</v>
      </c>
      <c r="G93" s="17">
        <f t="shared" si="17"/>
        <v>0</v>
      </c>
      <c r="H93" s="58">
        <f t="shared" si="18"/>
        <v>0</v>
      </c>
      <c r="I93" s="31">
        <v>0.08</v>
      </c>
      <c r="J93" s="14">
        <f t="shared" si="19"/>
        <v>0</v>
      </c>
      <c r="N93" s="15" t="s">
        <v>28</v>
      </c>
    </row>
    <row r="94" spans="1:14" ht="15" customHeight="1" x14ac:dyDescent="0.25">
      <c r="A94" s="107"/>
      <c r="B94" s="22" t="s">
        <v>38</v>
      </c>
      <c r="C94" s="22" t="s">
        <v>148</v>
      </c>
      <c r="D94" s="107"/>
      <c r="E94" s="59">
        <v>2200</v>
      </c>
      <c r="F94" s="59">
        <v>572</v>
      </c>
      <c r="G94" s="1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1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1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1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1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1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1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5</v>
      </c>
      <c r="F104" s="59">
        <v>5</v>
      </c>
      <c r="G104" s="57">
        <f>$G$169</f>
        <v>0</v>
      </c>
      <c r="H104" s="58">
        <f>F104*G104</f>
        <v>0</v>
      </c>
      <c r="I104" s="31">
        <v>0.08</v>
      </c>
      <c r="J104" s="14">
        <f t="shared" si="19"/>
        <v>0</v>
      </c>
      <c r="N104" s="15" t="s">
        <v>54</v>
      </c>
    </row>
    <row r="105" spans="1:14" ht="15" customHeight="1" x14ac:dyDescent="0.25">
      <c r="A105" s="114"/>
      <c r="B105" s="22" t="s">
        <v>166</v>
      </c>
      <c r="C105" s="22" t="s">
        <v>167</v>
      </c>
      <c r="D105" s="114"/>
      <c r="E105" s="59">
        <v>50</v>
      </c>
      <c r="F105" s="59">
        <v>50</v>
      </c>
      <c r="G105" s="1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60</v>
      </c>
      <c r="F106" s="59">
        <v>60</v>
      </c>
      <c r="G106" s="17">
        <f t="shared" si="24"/>
        <v>0</v>
      </c>
      <c r="H106" s="58">
        <f t="shared" si="25"/>
        <v>0</v>
      </c>
      <c r="I106" s="31">
        <v>0.08</v>
      </c>
      <c r="J106" s="14">
        <f t="shared" si="19"/>
        <v>0</v>
      </c>
      <c r="N106" s="15" t="s">
        <v>28</v>
      </c>
    </row>
    <row r="107" spans="1:14" ht="15" customHeight="1" x14ac:dyDescent="0.25">
      <c r="A107" s="114"/>
      <c r="B107" s="22" t="s">
        <v>82</v>
      </c>
      <c r="C107" s="34" t="s">
        <v>170</v>
      </c>
      <c r="D107" s="107"/>
      <c r="E107" s="59">
        <v>10</v>
      </c>
      <c r="F107" s="59">
        <v>10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v>9.08</v>
      </c>
      <c r="F108" s="59">
        <v>99.88</v>
      </c>
      <c r="G108" s="1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15.25</v>
      </c>
      <c r="F110" s="66">
        <v>503.25</v>
      </c>
      <c r="G110" s="52"/>
      <c r="H110" s="58">
        <f>E110*G110</f>
        <v>0</v>
      </c>
      <c r="I110" s="36">
        <v>0.23</v>
      </c>
      <c r="J110" s="14">
        <f t="shared" si="19"/>
        <v>0</v>
      </c>
      <c r="N110" s="15"/>
    </row>
    <row r="111" spans="1:14" ht="15" customHeight="1" x14ac:dyDescent="0.25">
      <c r="A111" s="114"/>
      <c r="B111" s="22" t="s">
        <v>178</v>
      </c>
      <c r="C111" s="22" t="s">
        <v>179</v>
      </c>
      <c r="D111" s="123"/>
      <c r="E111" s="66"/>
      <c r="F111" s="66"/>
      <c r="G111" s="1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1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3.05</v>
      </c>
      <c r="F115" s="66">
        <v>3.05</v>
      </c>
      <c r="G115" s="57"/>
      <c r="H115" s="59"/>
      <c r="I115" s="36"/>
      <c r="J115" s="14">
        <f t="shared" si="19"/>
        <v>0</v>
      </c>
      <c r="N115" s="15"/>
    </row>
    <row r="116" spans="1:14" ht="15" customHeight="1" thickBot="1" x14ac:dyDescent="0.3">
      <c r="A116" s="107"/>
      <c r="B116" s="22" t="s">
        <v>184</v>
      </c>
      <c r="C116" s="34" t="s">
        <v>185</v>
      </c>
      <c r="D116" s="107"/>
      <c r="E116" s="66">
        <v>15.25</v>
      </c>
      <c r="F116" s="66">
        <v>15.25</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15</v>
      </c>
      <c r="F118" s="59">
        <v>15</v>
      </c>
      <c r="G118" s="57">
        <f>$G$169</f>
        <v>0</v>
      </c>
      <c r="H118" s="58">
        <f>F118*G118</f>
        <v>0</v>
      </c>
      <c r="I118" s="31">
        <v>0.08</v>
      </c>
      <c r="J118" s="14">
        <f t="shared" si="19"/>
        <v>0</v>
      </c>
      <c r="N118" s="15" t="s">
        <v>54</v>
      </c>
    </row>
    <row r="119" spans="1:14" ht="15" customHeight="1" x14ac:dyDescent="0.25">
      <c r="A119" s="114"/>
      <c r="B119" s="22" t="s">
        <v>189</v>
      </c>
      <c r="C119" s="22" t="s">
        <v>190</v>
      </c>
      <c r="D119" s="107"/>
      <c r="E119" s="59">
        <v>30</v>
      </c>
      <c r="F119" s="59">
        <v>30</v>
      </c>
      <c r="G119" s="1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v>1.5</v>
      </c>
      <c r="F120" s="59">
        <v>26.1</v>
      </c>
      <c r="G120" s="1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3</v>
      </c>
      <c r="F121" s="59">
        <v>3</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16" t="s">
        <v>196</v>
      </c>
      <c r="B123" s="116"/>
      <c r="C123" s="116"/>
      <c r="D123" s="116"/>
      <c r="E123" s="116"/>
      <c r="F123" s="116"/>
      <c r="G123" s="116"/>
      <c r="H123" s="116"/>
      <c r="I123" s="116"/>
      <c r="J123" s="116"/>
      <c r="N123" s="15"/>
    </row>
    <row r="124" spans="1:14" ht="15" customHeight="1" x14ac:dyDescent="0.25">
      <c r="A124" s="98"/>
      <c r="B124" s="60" t="s">
        <v>247</v>
      </c>
      <c r="C124" s="61" t="s">
        <v>246</v>
      </c>
      <c r="D124" s="62" t="s">
        <v>86</v>
      </c>
      <c r="E124" s="57">
        <v>355</v>
      </c>
      <c r="F124" s="57"/>
      <c r="G124" s="57"/>
      <c r="H124" s="58"/>
      <c r="I124" s="40"/>
      <c r="J124" s="12"/>
      <c r="N124" s="15"/>
    </row>
    <row r="125" spans="1:14" s="70" customFormat="1" ht="15" customHeight="1" x14ac:dyDescent="0.25">
      <c r="A125" s="99"/>
      <c r="B125" s="60" t="s">
        <v>248</v>
      </c>
      <c r="C125" s="61" t="s">
        <v>251</v>
      </c>
      <c r="D125" s="62" t="s">
        <v>86</v>
      </c>
      <c r="E125" s="57">
        <v>702</v>
      </c>
      <c r="F125" s="57"/>
      <c r="G125" s="57"/>
      <c r="H125" s="58"/>
      <c r="I125" s="40"/>
      <c r="J125" s="12"/>
      <c r="K125" s="1"/>
      <c r="L125" s="1"/>
      <c r="M125" s="1"/>
      <c r="N125" s="15"/>
    </row>
    <row r="126" spans="1:14" s="70" customFormat="1" ht="15" customHeight="1" x14ac:dyDescent="0.25">
      <c r="A126" s="100"/>
      <c r="B126" s="60" t="s">
        <v>249</v>
      </c>
      <c r="C126" s="61" t="s">
        <v>250</v>
      </c>
      <c r="D126" s="62" t="s">
        <v>86</v>
      </c>
      <c r="E126" s="57"/>
      <c r="F126" s="57"/>
      <c r="G126" s="57"/>
      <c r="H126" s="58"/>
      <c r="I126" s="40"/>
      <c r="J126" s="12"/>
      <c r="K126" s="1"/>
      <c r="L126" s="1"/>
      <c r="M126" s="1"/>
      <c r="N126" s="15"/>
    </row>
    <row r="127" spans="1:14" ht="15" customHeight="1" x14ac:dyDescent="0.25">
      <c r="A127" s="116" t="s">
        <v>197</v>
      </c>
      <c r="B127" s="116"/>
      <c r="C127" s="116"/>
      <c r="D127" s="116"/>
      <c r="E127" s="116"/>
      <c r="F127" s="116"/>
      <c r="G127" s="116"/>
      <c r="H127" s="116"/>
      <c r="I127" s="116"/>
      <c r="J127" s="116"/>
      <c r="N127" s="15"/>
    </row>
    <row r="128" spans="1:14" ht="15" customHeight="1" x14ac:dyDescent="0.25">
      <c r="A128" s="116"/>
      <c r="B128" s="116"/>
      <c r="C128" s="116"/>
      <c r="D128" s="116"/>
      <c r="E128" s="116"/>
      <c r="F128" s="116"/>
      <c r="G128" s="116"/>
      <c r="H128" s="116"/>
      <c r="I128" s="116"/>
      <c r="J128" s="116"/>
      <c r="N128" s="15"/>
    </row>
    <row r="129" spans="1:14" ht="15" customHeight="1" x14ac:dyDescent="0.25">
      <c r="A129" s="98"/>
      <c r="B129" s="60" t="s">
        <v>247</v>
      </c>
      <c r="C129" s="61" t="s">
        <v>246</v>
      </c>
      <c r="D129" s="62" t="s">
        <v>86</v>
      </c>
      <c r="E129" s="57">
        <v>3119</v>
      </c>
      <c r="F129" s="57"/>
      <c r="G129" s="57"/>
      <c r="H129" s="58"/>
      <c r="I129" s="40"/>
      <c r="J129" s="12"/>
      <c r="N129" s="15"/>
    </row>
    <row r="130" spans="1:14" s="70" customFormat="1" ht="15" customHeight="1" x14ac:dyDescent="0.25">
      <c r="A130" s="99"/>
      <c r="B130" s="60" t="s">
        <v>248</v>
      </c>
      <c r="C130" s="61" t="s">
        <v>251</v>
      </c>
      <c r="D130" s="62" t="s">
        <v>86</v>
      </c>
      <c r="E130" s="57">
        <v>4671</v>
      </c>
      <c r="F130" s="57"/>
      <c r="G130" s="57"/>
      <c r="H130" s="58"/>
      <c r="I130" s="40"/>
      <c r="J130" s="12"/>
      <c r="K130" s="1"/>
      <c r="L130" s="1"/>
      <c r="M130" s="1"/>
      <c r="N130" s="15"/>
    </row>
    <row r="131" spans="1:14" s="70" customFormat="1" ht="15" customHeight="1" x14ac:dyDescent="0.25">
      <c r="A131" s="100"/>
      <c r="B131" s="60" t="s">
        <v>249</v>
      </c>
      <c r="C131" s="61" t="s">
        <v>250</v>
      </c>
      <c r="D131" s="62" t="s">
        <v>86</v>
      </c>
      <c r="E131" s="57"/>
      <c r="F131" s="57"/>
      <c r="G131" s="57"/>
      <c r="H131" s="58"/>
      <c r="I131" s="40"/>
      <c r="J131" s="12"/>
      <c r="K131" s="1"/>
      <c r="L131" s="1"/>
      <c r="M131" s="1"/>
      <c r="N131" s="15"/>
    </row>
    <row r="132" spans="1:14" ht="15" customHeight="1" x14ac:dyDescent="0.25">
      <c r="A132" s="116" t="s">
        <v>198</v>
      </c>
      <c r="B132" s="116"/>
      <c r="C132" s="116"/>
      <c r="D132" s="116"/>
      <c r="E132" s="116"/>
      <c r="F132" s="116"/>
      <c r="G132" s="116"/>
      <c r="H132" s="116"/>
      <c r="I132" s="116"/>
      <c r="J132" s="116"/>
      <c r="N132" s="15"/>
    </row>
    <row r="133" spans="1:14" ht="15" customHeight="1" x14ac:dyDescent="0.25">
      <c r="A133" s="98"/>
      <c r="B133" s="60" t="s">
        <v>247</v>
      </c>
      <c r="C133" s="61" t="s">
        <v>246</v>
      </c>
      <c r="D133" s="62" t="s">
        <v>86</v>
      </c>
      <c r="E133" s="57">
        <v>676</v>
      </c>
      <c r="F133" s="57"/>
      <c r="G133" s="57"/>
      <c r="H133" s="58"/>
      <c r="I133" s="40"/>
      <c r="J133" s="12"/>
      <c r="N133" s="15"/>
    </row>
    <row r="134" spans="1:14" s="70" customFormat="1" ht="15" customHeight="1" x14ac:dyDescent="0.25">
      <c r="A134" s="99"/>
      <c r="B134" s="60" t="s">
        <v>248</v>
      </c>
      <c r="C134" s="61" t="s">
        <v>251</v>
      </c>
      <c r="D134" s="62" t="s">
        <v>86</v>
      </c>
      <c r="E134" s="57">
        <v>375</v>
      </c>
      <c r="F134" s="57"/>
      <c r="G134" s="57"/>
      <c r="H134" s="58"/>
      <c r="I134" s="40"/>
      <c r="J134" s="12"/>
      <c r="K134" s="1"/>
      <c r="L134" s="1"/>
      <c r="M134" s="1"/>
      <c r="N134" s="15"/>
    </row>
    <row r="135" spans="1:14" s="70" customFormat="1" ht="15" customHeight="1" x14ac:dyDescent="0.25">
      <c r="A135" s="100"/>
      <c r="B135" s="60" t="s">
        <v>249</v>
      </c>
      <c r="C135" s="61" t="s">
        <v>250</v>
      </c>
      <c r="D135" s="62" t="s">
        <v>86</v>
      </c>
      <c r="E135" s="57"/>
      <c r="F135" s="57"/>
      <c r="G135" s="57"/>
      <c r="H135" s="58"/>
      <c r="I135" s="40"/>
      <c r="J135" s="12"/>
      <c r="K135" s="1"/>
      <c r="L135" s="1"/>
      <c r="M135" s="1"/>
      <c r="N135" s="15"/>
    </row>
    <row r="136" spans="1:14" ht="15" customHeight="1" x14ac:dyDescent="0.25">
      <c r="A136" s="116" t="s">
        <v>199</v>
      </c>
      <c r="B136" s="116"/>
      <c r="C136" s="116"/>
      <c r="D136" s="116"/>
      <c r="E136" s="116"/>
      <c r="F136" s="116"/>
      <c r="G136" s="116"/>
      <c r="H136" s="116"/>
      <c r="I136" s="116"/>
      <c r="J136" s="116"/>
      <c r="N136" s="15"/>
    </row>
    <row r="137" spans="1:14" ht="15" customHeight="1" x14ac:dyDescent="0.25">
      <c r="A137" s="98"/>
      <c r="B137" s="60" t="s">
        <v>247</v>
      </c>
      <c r="C137" s="61" t="s">
        <v>246</v>
      </c>
      <c r="D137" s="62" t="s">
        <v>86</v>
      </c>
      <c r="E137" s="57">
        <v>226</v>
      </c>
      <c r="F137" s="57"/>
      <c r="G137" s="57"/>
      <c r="H137" s="58"/>
      <c r="I137" s="40"/>
      <c r="J137" s="17"/>
      <c r="N137" s="15"/>
    </row>
    <row r="138" spans="1:14" s="70" customFormat="1" ht="15" customHeight="1" x14ac:dyDescent="0.25">
      <c r="A138" s="99"/>
      <c r="B138" s="60" t="s">
        <v>248</v>
      </c>
      <c r="C138" s="61" t="s">
        <v>251</v>
      </c>
      <c r="D138" s="62" t="s">
        <v>86</v>
      </c>
      <c r="E138" s="57">
        <v>47</v>
      </c>
      <c r="F138" s="57"/>
      <c r="G138" s="57"/>
      <c r="H138" s="58"/>
      <c r="I138" s="40"/>
      <c r="J138" s="17"/>
      <c r="K138" s="1"/>
      <c r="L138" s="1"/>
      <c r="M138" s="1"/>
      <c r="N138" s="15"/>
    </row>
    <row r="139" spans="1:14" s="70" customFormat="1" ht="15" customHeight="1" x14ac:dyDescent="0.25">
      <c r="A139" s="100"/>
      <c r="B139" s="60" t="s">
        <v>249</v>
      </c>
      <c r="C139" s="61" t="s">
        <v>250</v>
      </c>
      <c r="D139" s="62" t="s">
        <v>86</v>
      </c>
      <c r="E139" s="57"/>
      <c r="F139" s="57"/>
      <c r="G139" s="57"/>
      <c r="H139" s="58"/>
      <c r="I139" s="40"/>
      <c r="J139" s="17"/>
      <c r="K139" s="1"/>
      <c r="L139" s="1"/>
      <c r="M139" s="1"/>
      <c r="N139" s="15"/>
    </row>
    <row r="140" spans="1:14" ht="15" customHeight="1" x14ac:dyDescent="0.25">
      <c r="A140" s="116" t="s">
        <v>200</v>
      </c>
      <c r="B140" s="116"/>
      <c r="C140" s="116"/>
      <c r="D140" s="116"/>
      <c r="E140" s="116"/>
      <c r="F140" s="116"/>
      <c r="G140" s="116"/>
      <c r="H140" s="116"/>
      <c r="I140" s="116"/>
      <c r="J140" s="116"/>
      <c r="N140" s="15"/>
    </row>
    <row r="141" spans="1:14" ht="15" customHeight="1" x14ac:dyDescent="0.25">
      <c r="A141" s="98"/>
      <c r="B141" s="60" t="s">
        <v>247</v>
      </c>
      <c r="C141" s="61" t="s">
        <v>246</v>
      </c>
      <c r="D141" s="62" t="s">
        <v>86</v>
      </c>
      <c r="E141" s="57">
        <v>1020</v>
      </c>
      <c r="F141" s="57"/>
      <c r="G141" s="57"/>
      <c r="H141" s="58"/>
      <c r="I141" s="40"/>
      <c r="J141" s="17"/>
      <c r="N141" s="15"/>
    </row>
    <row r="142" spans="1:14" s="70" customFormat="1" ht="15" customHeight="1" x14ac:dyDescent="0.25">
      <c r="A142" s="99"/>
      <c r="B142" s="60" t="s">
        <v>248</v>
      </c>
      <c r="C142" s="61" t="s">
        <v>251</v>
      </c>
      <c r="D142" s="62" t="s">
        <v>86</v>
      </c>
      <c r="E142" s="57"/>
      <c r="F142" s="57"/>
      <c r="G142" s="57"/>
      <c r="H142" s="58"/>
      <c r="I142" s="40"/>
      <c r="J142" s="17"/>
      <c r="K142" s="1"/>
      <c r="L142" s="1"/>
      <c r="M142" s="1"/>
      <c r="N142" s="15"/>
    </row>
    <row r="143" spans="1:14" s="70" customFormat="1" ht="15" customHeight="1" x14ac:dyDescent="0.25">
      <c r="A143" s="100"/>
      <c r="B143" s="60" t="s">
        <v>249</v>
      </c>
      <c r="C143" s="61" t="s">
        <v>250</v>
      </c>
      <c r="D143" s="62" t="s">
        <v>86</v>
      </c>
      <c r="E143" s="57"/>
      <c r="F143" s="57"/>
      <c r="G143" s="57"/>
      <c r="H143" s="58"/>
      <c r="I143" s="40"/>
      <c r="J143" s="17"/>
      <c r="K143" s="1"/>
      <c r="L143" s="1"/>
      <c r="M143" s="1"/>
      <c r="N143" s="15"/>
    </row>
    <row r="144" spans="1:14" ht="15" customHeight="1" x14ac:dyDescent="0.25">
      <c r="A144" s="116" t="s">
        <v>201</v>
      </c>
      <c r="B144" s="116"/>
      <c r="C144" s="116"/>
      <c r="D144" s="116"/>
      <c r="E144" s="67"/>
      <c r="F144" s="67"/>
      <c r="G144" s="57"/>
      <c r="H144" s="67"/>
      <c r="I144" s="39"/>
      <c r="J144" s="38"/>
      <c r="N144" s="15"/>
    </row>
    <row r="145" spans="1:14" ht="15" customHeight="1" x14ac:dyDescent="0.25">
      <c r="A145" s="92"/>
      <c r="B145" s="60" t="s">
        <v>247</v>
      </c>
      <c r="C145" s="61" t="s">
        <v>246</v>
      </c>
      <c r="D145" s="62" t="s">
        <v>86</v>
      </c>
      <c r="E145" s="57">
        <f>E141+E137+E133+E129+E124</f>
        <v>5396</v>
      </c>
      <c r="F145" s="80">
        <f>SUM(E145:E147)</f>
        <v>11191</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5795</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57"/>
      <c r="H148" s="57"/>
      <c r="I148" s="9"/>
      <c r="J148" s="41">
        <f t="shared" ref="J148:J170" si="30">H148*I148</f>
        <v>0</v>
      </c>
      <c r="N148" s="15"/>
    </row>
    <row r="149" spans="1:14" ht="15" customHeight="1" x14ac:dyDescent="0.25">
      <c r="A149" s="117"/>
      <c r="B149" s="22" t="s">
        <v>203</v>
      </c>
      <c r="C149" s="16" t="s">
        <v>204</v>
      </c>
      <c r="D149" s="106" t="s">
        <v>86</v>
      </c>
      <c r="E149" s="57">
        <v>11191</v>
      </c>
      <c r="F149" s="57"/>
      <c r="G149" s="52"/>
      <c r="H149" s="57">
        <f t="shared" ref="H149:H150" si="31">G149*E149</f>
        <v>0</v>
      </c>
      <c r="I149" s="42">
        <v>0.08</v>
      </c>
      <c r="J149" s="41">
        <f t="shared" si="30"/>
        <v>0</v>
      </c>
      <c r="N149" s="15"/>
    </row>
    <row r="150" spans="1:14" ht="15" customHeight="1" x14ac:dyDescent="0.25">
      <c r="A150" s="118"/>
      <c r="B150" s="22" t="s">
        <v>205</v>
      </c>
      <c r="C150" s="16" t="s">
        <v>206</v>
      </c>
      <c r="D150" s="107"/>
      <c r="E150" s="57">
        <v>1251</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67"/>
      <c r="I151" s="39"/>
      <c r="J151" s="41">
        <f t="shared" si="30"/>
        <v>0</v>
      </c>
      <c r="N151" s="15"/>
    </row>
    <row r="152" spans="1:14" ht="15" customHeight="1" x14ac:dyDescent="0.25">
      <c r="A152" s="117"/>
      <c r="B152" s="22" t="s">
        <v>208</v>
      </c>
      <c r="C152" s="22" t="s">
        <v>209</v>
      </c>
      <c r="D152" s="106" t="s">
        <v>84</v>
      </c>
      <c r="E152" s="57">
        <v>30</v>
      </c>
      <c r="F152" s="57">
        <v>30</v>
      </c>
      <c r="G152" s="1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1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1.25</v>
      </c>
      <c r="F158" s="59">
        <v>1.25</v>
      </c>
      <c r="G158" s="17">
        <f>$G$167</f>
        <v>0</v>
      </c>
      <c r="H158" s="58">
        <f>F158*G158</f>
        <v>0</v>
      </c>
      <c r="I158" s="31">
        <v>0.08</v>
      </c>
      <c r="J158" s="41">
        <f t="shared" si="30"/>
        <v>0</v>
      </c>
      <c r="N158" s="15" t="s">
        <v>28</v>
      </c>
    </row>
    <row r="159" spans="1:14" ht="15" customHeight="1" thickBot="1" x14ac:dyDescent="0.3">
      <c r="A159" s="107"/>
      <c r="B159" s="22" t="s">
        <v>212</v>
      </c>
      <c r="C159" s="22" t="s">
        <v>220</v>
      </c>
      <c r="D159" s="107"/>
      <c r="E159" s="59">
        <v>0.5</v>
      </c>
      <c r="F159" s="59">
        <v>0.5</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1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v>10</v>
      </c>
      <c r="F165" s="59">
        <v>10</v>
      </c>
      <c r="G165" s="17">
        <f>$G$167</f>
        <v>0</v>
      </c>
      <c r="H165" s="58">
        <f>F165*G165</f>
        <v>0</v>
      </c>
      <c r="I165" s="31">
        <v>0.23</v>
      </c>
      <c r="J165" s="41">
        <f t="shared" si="30"/>
        <v>0</v>
      </c>
      <c r="N165" s="26" t="s">
        <v>177</v>
      </c>
    </row>
    <row r="166" spans="1:14" ht="15" customHeight="1" x14ac:dyDescent="0.25">
      <c r="A166" s="111" t="s">
        <v>229</v>
      </c>
      <c r="B166" s="112"/>
      <c r="C166" s="112"/>
      <c r="D166" s="113"/>
      <c r="E166" s="59"/>
      <c r="F166" s="59"/>
      <c r="G166" s="57"/>
      <c r="H166" s="58"/>
      <c r="I166" s="42"/>
      <c r="J166" s="41">
        <f t="shared" si="30"/>
        <v>0</v>
      </c>
    </row>
    <row r="167" spans="1:14" ht="15" customHeight="1" x14ac:dyDescent="0.25">
      <c r="A167" s="104"/>
      <c r="B167" s="105" t="s">
        <v>230</v>
      </c>
      <c r="C167" s="43" t="s">
        <v>231</v>
      </c>
      <c r="D167" s="106" t="s">
        <v>232</v>
      </c>
      <c r="E167" s="30"/>
      <c r="F167" s="30">
        <f>SUMIFS(F26:F165,N26:N165,"GODZ R8")</f>
        <v>10250.27</v>
      </c>
      <c r="G167" s="102"/>
      <c r="H167" s="12">
        <f>SUMIFS(H26:H165,N26:N165,"GODZ R8")</f>
        <v>0</v>
      </c>
      <c r="I167" s="31">
        <v>0.08</v>
      </c>
      <c r="J167" s="41">
        <f t="shared" si="30"/>
        <v>0</v>
      </c>
      <c r="N167" s="7" t="s">
        <v>233</v>
      </c>
    </row>
    <row r="168" spans="1:14" ht="15" customHeight="1" x14ac:dyDescent="0.25">
      <c r="A168" s="104"/>
      <c r="B168" s="105"/>
      <c r="C168" s="43" t="s">
        <v>231</v>
      </c>
      <c r="D168" s="114"/>
      <c r="E168" s="30"/>
      <c r="F168" s="30">
        <f>SUMIFS(F26:F165,N26:N165,"GODZ R23")</f>
        <v>10</v>
      </c>
      <c r="G168" s="103"/>
      <c r="H168" s="12">
        <f>SUMIFS(H26:H165,N26:N165,"GODZ R23")</f>
        <v>0</v>
      </c>
      <c r="I168" s="31">
        <v>0.23</v>
      </c>
      <c r="J168" s="41">
        <f t="shared" si="30"/>
        <v>0</v>
      </c>
      <c r="N168" s="7" t="s">
        <v>234</v>
      </c>
    </row>
    <row r="169" spans="1:14" ht="15" customHeight="1" x14ac:dyDescent="0.25">
      <c r="A169" s="104"/>
      <c r="B169" s="105" t="s">
        <v>235</v>
      </c>
      <c r="C169" s="43" t="s">
        <v>236</v>
      </c>
      <c r="D169" s="114"/>
      <c r="E169" s="30"/>
      <c r="F169" s="30">
        <f>SUMIFS(F26:F165,N26:N165,"GODZ M8")</f>
        <v>524.29</v>
      </c>
      <c r="G169" s="102"/>
      <c r="H169" s="12">
        <f>SUMIFS(H26:H165,N26:N165,"GODZ M8")</f>
        <v>0</v>
      </c>
      <c r="I169" s="31">
        <v>0.08</v>
      </c>
      <c r="J169" s="41">
        <f t="shared" si="30"/>
        <v>0</v>
      </c>
      <c r="N169" s="7" t="s">
        <v>237</v>
      </c>
    </row>
    <row r="170" spans="1:14" ht="15" customHeight="1" x14ac:dyDescent="0.25">
      <c r="A170" s="104"/>
      <c r="B170" s="105"/>
      <c r="C170" s="43" t="s">
        <v>236</v>
      </c>
      <c r="D170" s="107"/>
      <c r="E170" s="30"/>
      <c r="F170" s="30">
        <f>SUMIFS(F26:F165,N26:N165,"GODZ M23")</f>
        <v>0</v>
      </c>
      <c r="G170" s="103"/>
      <c r="H170" s="12">
        <f>SUMIFS(H26:H165,N26:N165,"GODZ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338B-F908-4ACA-AD71-F98FB4C3F7DE}">
  <sheetPr>
    <tabColor rgb="FF92D050"/>
    <pageSetUpPr fitToPage="1"/>
  </sheetPr>
  <dimension ref="A1:N183"/>
  <sheetViews>
    <sheetView showZeros="0" view="pageBreakPreview" topLeftCell="A4" zoomScaleNormal="75" zoomScaleSheetLayoutView="100" workbookViewId="0">
      <selection activeCell="D3" sqref="D3:J7"/>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256</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63"/>
      <c r="H25" s="8"/>
      <c r="I25" s="9"/>
      <c r="J25" s="10"/>
      <c r="K25" s="2">
        <f>SUM(H25:H73)</f>
        <v>0</v>
      </c>
      <c r="L25" s="2">
        <f>SUM(J25:J73)</f>
        <v>0</v>
      </c>
      <c r="M25" s="2"/>
      <c r="N25" s="11"/>
    </row>
    <row r="26" spans="1:14" ht="15" customHeight="1" x14ac:dyDescent="0.25">
      <c r="A26" s="130" t="s">
        <v>24</v>
      </c>
      <c r="B26" s="130"/>
      <c r="C26" s="130"/>
      <c r="D26" s="130"/>
      <c r="E26" s="58"/>
      <c r="F26" s="58"/>
      <c r="G26" s="58"/>
      <c r="H26" s="12"/>
      <c r="I26" s="13"/>
      <c r="J26" s="14"/>
      <c r="K26"/>
      <c r="L26"/>
      <c r="M26"/>
      <c r="N26" s="15"/>
    </row>
    <row r="27" spans="1:14" ht="30" customHeight="1" x14ac:dyDescent="0.25">
      <c r="A27" s="117"/>
      <c r="B27" s="16" t="s">
        <v>25</v>
      </c>
      <c r="C27" s="16" t="s">
        <v>26</v>
      </c>
      <c r="D27" s="127" t="s">
        <v>27</v>
      </c>
      <c r="E27" s="57"/>
      <c r="F27" s="57"/>
      <c r="G27" s="57">
        <f>$G$167</f>
        <v>0</v>
      </c>
      <c r="H27" s="58">
        <f>F27*G27</f>
        <v>0</v>
      </c>
      <c r="I27" s="18">
        <v>0.08</v>
      </c>
      <c r="J27" s="14">
        <f>H27*I27</f>
        <v>0</v>
      </c>
      <c r="K27"/>
      <c r="L27"/>
      <c r="M27"/>
      <c r="N27" s="15" t="s">
        <v>28</v>
      </c>
    </row>
    <row r="28" spans="1:14" ht="15" customHeight="1" x14ac:dyDescent="0.25">
      <c r="A28" s="119"/>
      <c r="B28" s="19" t="s">
        <v>29</v>
      </c>
      <c r="C28" s="131" t="s">
        <v>30</v>
      </c>
      <c r="D28" s="128"/>
      <c r="E28" s="57">
        <v>10.39</v>
      </c>
      <c r="F28" s="57">
        <v>199.5</v>
      </c>
      <c r="G28" s="5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c r="F29" s="57"/>
      <c r="G29" s="57">
        <f t="shared" si="0"/>
        <v>0</v>
      </c>
      <c r="H29" s="58">
        <f t="shared" si="1"/>
        <v>0</v>
      </c>
      <c r="I29" s="18">
        <v>0.08</v>
      </c>
      <c r="J29" s="14">
        <f t="shared" si="2"/>
        <v>0</v>
      </c>
      <c r="K29"/>
      <c r="L29"/>
      <c r="M29"/>
      <c r="N29" s="15" t="s">
        <v>28</v>
      </c>
    </row>
    <row r="30" spans="1:14" ht="15" customHeight="1" x14ac:dyDescent="0.25">
      <c r="A30" s="119"/>
      <c r="B30" s="19" t="s">
        <v>32</v>
      </c>
      <c r="C30" s="132"/>
      <c r="D30" s="128"/>
      <c r="E30" s="57"/>
      <c r="F30" s="57"/>
      <c r="G30" s="57">
        <f t="shared" si="0"/>
        <v>0</v>
      </c>
      <c r="H30" s="58">
        <f t="shared" si="1"/>
        <v>0</v>
      </c>
      <c r="I30" s="18">
        <v>0.08</v>
      </c>
      <c r="J30" s="14">
        <f t="shared" si="2"/>
        <v>0</v>
      </c>
      <c r="K30"/>
      <c r="L30"/>
      <c r="M30"/>
      <c r="N30" s="15" t="s">
        <v>28</v>
      </c>
    </row>
    <row r="31" spans="1:14" ht="15" customHeight="1" x14ac:dyDescent="0.25">
      <c r="A31" s="119"/>
      <c r="B31" s="19" t="s">
        <v>33</v>
      </c>
      <c r="C31" s="132"/>
      <c r="D31" s="128"/>
      <c r="E31" s="57"/>
      <c r="F31" s="57"/>
      <c r="G31" s="57">
        <f t="shared" si="0"/>
        <v>0</v>
      </c>
      <c r="H31" s="58">
        <f t="shared" si="1"/>
        <v>0</v>
      </c>
      <c r="I31" s="18">
        <v>0.08</v>
      </c>
      <c r="J31" s="14">
        <f t="shared" si="2"/>
        <v>0</v>
      </c>
      <c r="K31"/>
      <c r="L31"/>
      <c r="M31"/>
      <c r="N31" s="15" t="s">
        <v>28</v>
      </c>
    </row>
    <row r="32" spans="1:14" ht="15" customHeight="1" x14ac:dyDescent="0.25">
      <c r="A32" s="119"/>
      <c r="B32" s="19" t="s">
        <v>34</v>
      </c>
      <c r="C32" s="132"/>
      <c r="D32" s="128"/>
      <c r="E32" s="57"/>
      <c r="F32" s="57"/>
      <c r="G32" s="5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5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1100</v>
      </c>
      <c r="F36" s="57">
        <v>286</v>
      </c>
      <c r="G36" s="5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25.71</v>
      </c>
      <c r="F38" s="57">
        <v>856.71</v>
      </c>
      <c r="G38" s="5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25.71</v>
      </c>
      <c r="F40" s="57">
        <v>311.02</v>
      </c>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63.92</v>
      </c>
      <c r="F42" s="57">
        <v>61.77</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c r="F43" s="57"/>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c r="F44" s="57"/>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63.92</v>
      </c>
      <c r="F45" s="57">
        <v>32.090000000000003</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17.399999999999999</v>
      </c>
      <c r="F47" s="57">
        <v>147.9</v>
      </c>
      <c r="G47" s="5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c r="F48" s="57"/>
      <c r="G48" s="57">
        <f t="shared" si="7"/>
        <v>0</v>
      </c>
      <c r="H48" s="58">
        <f t="shared" si="8"/>
        <v>0</v>
      </c>
      <c r="I48" s="18">
        <v>0.08</v>
      </c>
      <c r="J48" s="14">
        <f t="shared" si="2"/>
        <v>0</v>
      </c>
      <c r="N48" s="15" t="s">
        <v>28</v>
      </c>
    </row>
    <row r="49" spans="1:14" ht="15" customHeight="1" x14ac:dyDescent="0.25">
      <c r="A49" s="119"/>
      <c r="B49" s="16" t="s">
        <v>66</v>
      </c>
      <c r="C49" s="16" t="s">
        <v>67</v>
      </c>
      <c r="D49" s="128"/>
      <c r="E49" s="58">
        <v>27.05</v>
      </c>
      <c r="F49" s="58">
        <v>511.65</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c r="F50" s="58"/>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17.399999999999999</v>
      </c>
      <c r="F51" s="58">
        <v>4.18</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c r="F52" s="58"/>
      <c r="G52" s="57">
        <f t="shared" si="7"/>
        <v>0</v>
      </c>
      <c r="H52" s="58">
        <f t="shared" si="8"/>
        <v>0</v>
      </c>
      <c r="I52" s="18">
        <v>0.08</v>
      </c>
      <c r="J52" s="14">
        <f t="shared" si="2"/>
        <v>0</v>
      </c>
      <c r="N52" s="15" t="s">
        <v>28</v>
      </c>
    </row>
    <row r="53" spans="1:14" ht="15" customHeight="1" x14ac:dyDescent="0.25">
      <c r="A53" s="119"/>
      <c r="B53" s="16" t="s">
        <v>74</v>
      </c>
      <c r="C53" s="22" t="s">
        <v>75</v>
      </c>
      <c r="D53" s="128"/>
      <c r="E53" s="58">
        <v>18.600000000000001</v>
      </c>
      <c r="F53" s="58">
        <v>7.81</v>
      </c>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8.4499999999999993</v>
      </c>
      <c r="F54" s="58">
        <v>4.5599999999999996</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82</v>
      </c>
      <c r="C57" s="19" t="s">
        <v>83</v>
      </c>
      <c r="D57" s="20" t="s">
        <v>84</v>
      </c>
      <c r="E57" s="58">
        <v>11</v>
      </c>
      <c r="F57" s="58">
        <v>11</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21</v>
      </c>
      <c r="F58" s="58">
        <v>31.5</v>
      </c>
      <c r="G58" s="5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15.68</v>
      </c>
      <c r="F61" s="57">
        <v>609.9</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2.57</v>
      </c>
      <c r="F64" s="57">
        <v>71.959999999999994</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c r="F65" s="64"/>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c r="F68" s="57"/>
      <c r="G68" s="5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c r="F69" s="57"/>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1.98</v>
      </c>
      <c r="F70" s="64">
        <v>67.319999999999993</v>
      </c>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c r="F71" s="64"/>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c r="F72" s="64"/>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c r="F73" s="64"/>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60</v>
      </c>
      <c r="F76" s="59">
        <v>16.8</v>
      </c>
      <c r="G76" s="5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10</v>
      </c>
      <c r="F77" s="59">
        <v>2.2000000000000002</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c r="F78" s="59"/>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c r="F80" s="59"/>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5</v>
      </c>
      <c r="F85" s="59">
        <v>15</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20</v>
      </c>
      <c r="F88" s="59">
        <v>4</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c r="F91" s="59"/>
      <c r="G91" s="57">
        <f t="shared" si="17"/>
        <v>0</v>
      </c>
      <c r="H91" s="58">
        <f t="shared" si="18"/>
        <v>0</v>
      </c>
      <c r="I91" s="31">
        <v>0.08</v>
      </c>
      <c r="J91" s="14">
        <f t="shared" si="2"/>
        <v>0</v>
      </c>
      <c r="N91" s="15" t="s">
        <v>28</v>
      </c>
    </row>
    <row r="92" spans="1:14" ht="15" customHeight="1" x14ac:dyDescent="0.25">
      <c r="A92" s="114"/>
      <c r="B92" s="22" t="s">
        <v>144</v>
      </c>
      <c r="C92" s="22" t="s">
        <v>145</v>
      </c>
      <c r="D92" s="107"/>
      <c r="E92" s="59"/>
      <c r="F92" s="59"/>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800</v>
      </c>
      <c r="F93" s="59">
        <v>72</v>
      </c>
      <c r="G93" s="57">
        <f t="shared" si="17"/>
        <v>0</v>
      </c>
      <c r="H93" s="58">
        <f t="shared" si="18"/>
        <v>0</v>
      </c>
      <c r="I93" s="31">
        <v>0.08</v>
      </c>
      <c r="J93" s="14">
        <f t="shared" si="19"/>
        <v>0</v>
      </c>
      <c r="N93" s="15" t="s">
        <v>28</v>
      </c>
    </row>
    <row r="94" spans="1:14" ht="15" customHeight="1" x14ac:dyDescent="0.25">
      <c r="A94" s="107"/>
      <c r="B94" s="22" t="s">
        <v>38</v>
      </c>
      <c r="C94" s="22" t="s">
        <v>148</v>
      </c>
      <c r="D94" s="107"/>
      <c r="E94" s="59">
        <v>800</v>
      </c>
      <c r="F94" s="59">
        <v>208</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10</v>
      </c>
      <c r="F104" s="59">
        <v>10</v>
      </c>
      <c r="G104" s="57">
        <f>$G$169</f>
        <v>0</v>
      </c>
      <c r="H104" s="58">
        <f>F104*G104</f>
        <v>0</v>
      </c>
      <c r="I104" s="31">
        <v>0.08</v>
      </c>
      <c r="J104" s="14">
        <f t="shared" si="19"/>
        <v>0</v>
      </c>
      <c r="N104" s="15" t="s">
        <v>54</v>
      </c>
    </row>
    <row r="105" spans="1:14" ht="15" customHeight="1" x14ac:dyDescent="0.25">
      <c r="A105" s="114"/>
      <c r="B105" s="22" t="s">
        <v>166</v>
      </c>
      <c r="C105" s="22" t="s">
        <v>167</v>
      </c>
      <c r="D105" s="114"/>
      <c r="E105" s="59">
        <v>120</v>
      </c>
      <c r="F105" s="59">
        <v>120</v>
      </c>
      <c r="G105" s="5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60</v>
      </c>
      <c r="F106" s="59">
        <v>60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10</v>
      </c>
      <c r="F107" s="59">
        <v>10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v>20.41</v>
      </c>
      <c r="F108" s="59">
        <v>221.13</v>
      </c>
      <c r="G108" s="5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8</v>
      </c>
      <c r="F110" s="66">
        <v>264</v>
      </c>
      <c r="G110" s="52"/>
      <c r="H110" s="58">
        <f>E110*G110</f>
        <v>0</v>
      </c>
      <c r="I110" s="36">
        <v>0.23</v>
      </c>
      <c r="J110" s="14">
        <f t="shared" si="19"/>
        <v>0</v>
      </c>
      <c r="N110" s="15"/>
    </row>
    <row r="111" spans="1:14" ht="15" customHeight="1" x14ac:dyDescent="0.25">
      <c r="A111" s="114"/>
      <c r="B111" s="22" t="s">
        <v>178</v>
      </c>
      <c r="C111" s="22" t="s">
        <v>179</v>
      </c>
      <c r="D111" s="123"/>
      <c r="E111" s="66"/>
      <c r="F111" s="66"/>
      <c r="G111" s="5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1.6</v>
      </c>
      <c r="F115" s="66">
        <v>1.6</v>
      </c>
      <c r="G115" s="57"/>
      <c r="H115" s="59"/>
      <c r="I115" s="36"/>
      <c r="J115" s="14">
        <f t="shared" si="19"/>
        <v>0</v>
      </c>
      <c r="N115" s="15"/>
    </row>
    <row r="116" spans="1:14" ht="15" customHeight="1" thickBot="1" x14ac:dyDescent="0.3">
      <c r="A116" s="107"/>
      <c r="B116" s="22" t="s">
        <v>184</v>
      </c>
      <c r="C116" s="34" t="s">
        <v>185</v>
      </c>
      <c r="D116" s="107"/>
      <c r="E116" s="66">
        <v>8</v>
      </c>
      <c r="F116" s="66">
        <v>8</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7</v>
      </c>
      <c r="F118" s="59">
        <v>7</v>
      </c>
      <c r="G118" s="57">
        <f>$G$169</f>
        <v>0</v>
      </c>
      <c r="H118" s="58">
        <f>F118*G118</f>
        <v>0</v>
      </c>
      <c r="I118" s="31">
        <v>0.08</v>
      </c>
      <c r="J118" s="14">
        <f t="shared" si="19"/>
        <v>0</v>
      </c>
      <c r="N118" s="15" t="s">
        <v>54</v>
      </c>
    </row>
    <row r="119" spans="1:14" ht="15" customHeight="1" x14ac:dyDescent="0.25">
      <c r="A119" s="114"/>
      <c r="B119" s="22" t="s">
        <v>189</v>
      </c>
      <c r="C119" s="22" t="s">
        <v>190</v>
      </c>
      <c r="D119" s="107"/>
      <c r="E119" s="59">
        <v>15</v>
      </c>
      <c r="F119" s="59">
        <v>15</v>
      </c>
      <c r="G119" s="5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v>3.77</v>
      </c>
      <c r="F120" s="59">
        <v>65.599999999999994</v>
      </c>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9</v>
      </c>
      <c r="F121" s="59">
        <v>9</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21" t="s">
        <v>196</v>
      </c>
      <c r="B123" s="121"/>
      <c r="C123" s="121"/>
      <c r="D123" s="121"/>
      <c r="E123" s="121"/>
      <c r="F123" s="121"/>
      <c r="G123" s="121"/>
      <c r="H123" s="121"/>
      <c r="I123" s="121"/>
      <c r="J123" s="121"/>
      <c r="N123" s="15"/>
    </row>
    <row r="124" spans="1:14" ht="15" customHeight="1" x14ac:dyDescent="0.25">
      <c r="A124" s="98"/>
      <c r="B124" s="60" t="s">
        <v>247</v>
      </c>
      <c r="C124" s="61" t="s">
        <v>246</v>
      </c>
      <c r="D124" s="62" t="s">
        <v>86</v>
      </c>
      <c r="E124" s="57">
        <v>129</v>
      </c>
      <c r="F124" s="57"/>
      <c r="G124" s="57"/>
      <c r="H124" s="58"/>
      <c r="I124" s="40"/>
      <c r="J124" s="58"/>
      <c r="N124" s="15"/>
    </row>
    <row r="125" spans="1:14" s="70" customFormat="1" ht="15" customHeight="1" x14ac:dyDescent="0.25">
      <c r="A125" s="99"/>
      <c r="B125" s="60" t="s">
        <v>248</v>
      </c>
      <c r="C125" s="61" t="s">
        <v>251</v>
      </c>
      <c r="D125" s="62" t="s">
        <v>86</v>
      </c>
      <c r="E125" s="57">
        <v>391</v>
      </c>
      <c r="F125" s="57"/>
      <c r="G125" s="57"/>
      <c r="H125" s="58"/>
      <c r="I125" s="40"/>
      <c r="J125" s="58"/>
      <c r="K125" s="1"/>
      <c r="L125" s="1"/>
      <c r="M125" s="1"/>
      <c r="N125" s="15"/>
    </row>
    <row r="126" spans="1:14" s="70" customFormat="1" ht="15" customHeight="1" x14ac:dyDescent="0.25">
      <c r="A126" s="100"/>
      <c r="B126" s="60" t="s">
        <v>249</v>
      </c>
      <c r="C126" s="61" t="s">
        <v>250</v>
      </c>
      <c r="D126" s="62" t="s">
        <v>86</v>
      </c>
      <c r="E126" s="57"/>
      <c r="F126" s="57"/>
      <c r="G126" s="57"/>
      <c r="H126" s="58"/>
      <c r="I126" s="40"/>
      <c r="J126" s="58"/>
      <c r="K126" s="1"/>
      <c r="L126" s="1"/>
      <c r="M126" s="1"/>
      <c r="N126" s="15"/>
    </row>
    <row r="127" spans="1:14" ht="15" customHeight="1" x14ac:dyDescent="0.25">
      <c r="A127" s="121" t="s">
        <v>197</v>
      </c>
      <c r="B127" s="121"/>
      <c r="C127" s="121"/>
      <c r="D127" s="121"/>
      <c r="E127" s="121"/>
      <c r="F127" s="121"/>
      <c r="G127" s="121"/>
      <c r="H127" s="121"/>
      <c r="I127" s="121"/>
      <c r="J127" s="121"/>
      <c r="N127" s="15"/>
    </row>
    <row r="128" spans="1:14" ht="15" customHeight="1" x14ac:dyDescent="0.25">
      <c r="A128" s="121"/>
      <c r="B128" s="121"/>
      <c r="C128" s="121"/>
      <c r="D128" s="121"/>
      <c r="E128" s="121"/>
      <c r="F128" s="121"/>
      <c r="G128" s="121"/>
      <c r="H128" s="121"/>
      <c r="I128" s="121"/>
      <c r="J128" s="121"/>
      <c r="N128" s="15"/>
    </row>
    <row r="129" spans="1:14" ht="15" customHeight="1" x14ac:dyDescent="0.25">
      <c r="A129" s="98"/>
      <c r="B129" s="60" t="s">
        <v>247</v>
      </c>
      <c r="C129" s="61" t="s">
        <v>246</v>
      </c>
      <c r="D129" s="62" t="s">
        <v>86</v>
      </c>
      <c r="E129" s="57">
        <v>2886</v>
      </c>
      <c r="F129" s="57"/>
      <c r="G129" s="57"/>
      <c r="H129" s="58"/>
      <c r="I129" s="40"/>
      <c r="J129" s="58"/>
      <c r="N129" s="15"/>
    </row>
    <row r="130" spans="1:14" s="70" customFormat="1" ht="15" customHeight="1" x14ac:dyDescent="0.25">
      <c r="A130" s="99"/>
      <c r="B130" s="60" t="s">
        <v>248</v>
      </c>
      <c r="C130" s="61" t="s">
        <v>251</v>
      </c>
      <c r="D130" s="62" t="s">
        <v>86</v>
      </c>
      <c r="E130" s="57">
        <v>813</v>
      </c>
      <c r="F130" s="57"/>
      <c r="G130" s="57"/>
      <c r="H130" s="58"/>
      <c r="I130" s="40"/>
      <c r="J130" s="58"/>
      <c r="K130" s="1"/>
      <c r="L130" s="1"/>
      <c r="M130" s="1"/>
      <c r="N130" s="15"/>
    </row>
    <row r="131" spans="1:14" s="70" customFormat="1" ht="15" customHeight="1" x14ac:dyDescent="0.25">
      <c r="A131" s="100"/>
      <c r="B131" s="60" t="s">
        <v>249</v>
      </c>
      <c r="C131" s="61" t="s">
        <v>250</v>
      </c>
      <c r="D131" s="62" t="s">
        <v>86</v>
      </c>
      <c r="E131" s="57"/>
      <c r="F131" s="57"/>
      <c r="G131" s="57"/>
      <c r="H131" s="58"/>
      <c r="I131" s="40"/>
      <c r="J131" s="58"/>
      <c r="K131" s="1"/>
      <c r="L131" s="1"/>
      <c r="M131" s="1"/>
      <c r="N131" s="15"/>
    </row>
    <row r="132" spans="1:14" ht="15" customHeight="1" x14ac:dyDescent="0.25">
      <c r="A132" s="121" t="s">
        <v>198</v>
      </c>
      <c r="B132" s="121"/>
      <c r="C132" s="121"/>
      <c r="D132" s="121"/>
      <c r="E132" s="121"/>
      <c r="F132" s="121"/>
      <c r="G132" s="121"/>
      <c r="H132" s="121"/>
      <c r="I132" s="121"/>
      <c r="J132" s="121"/>
      <c r="N132" s="15"/>
    </row>
    <row r="133" spans="1:14" ht="15" customHeight="1" x14ac:dyDescent="0.25">
      <c r="A133" s="98"/>
      <c r="B133" s="60" t="s">
        <v>247</v>
      </c>
      <c r="C133" s="61" t="s">
        <v>246</v>
      </c>
      <c r="D133" s="62" t="s">
        <v>86</v>
      </c>
      <c r="E133" s="57">
        <v>1549</v>
      </c>
      <c r="F133" s="57"/>
      <c r="G133" s="57"/>
      <c r="H133" s="58"/>
      <c r="I133" s="40"/>
      <c r="J133" s="58"/>
      <c r="N133" s="15"/>
    </row>
    <row r="134" spans="1:14" s="70" customFormat="1" ht="15" customHeight="1" x14ac:dyDescent="0.25">
      <c r="A134" s="99"/>
      <c r="B134" s="60" t="s">
        <v>248</v>
      </c>
      <c r="C134" s="61" t="s">
        <v>251</v>
      </c>
      <c r="D134" s="62" t="s">
        <v>86</v>
      </c>
      <c r="E134" s="57"/>
      <c r="F134" s="57"/>
      <c r="G134" s="57"/>
      <c r="H134" s="58"/>
      <c r="I134" s="40"/>
      <c r="J134" s="58"/>
      <c r="K134" s="1"/>
      <c r="L134" s="1"/>
      <c r="M134" s="1"/>
      <c r="N134" s="15"/>
    </row>
    <row r="135" spans="1:14" s="70" customFormat="1" ht="15" customHeight="1" x14ac:dyDescent="0.25">
      <c r="A135" s="100"/>
      <c r="B135" s="60" t="s">
        <v>249</v>
      </c>
      <c r="C135" s="61" t="s">
        <v>250</v>
      </c>
      <c r="D135" s="62" t="s">
        <v>86</v>
      </c>
      <c r="E135" s="57"/>
      <c r="F135" s="57"/>
      <c r="G135" s="57"/>
      <c r="H135" s="58"/>
      <c r="I135" s="40"/>
      <c r="J135" s="58"/>
      <c r="K135" s="1"/>
      <c r="L135" s="1"/>
      <c r="M135" s="1"/>
      <c r="N135" s="15"/>
    </row>
    <row r="136" spans="1:14" ht="15" customHeight="1" x14ac:dyDescent="0.25">
      <c r="A136" s="121" t="s">
        <v>199</v>
      </c>
      <c r="B136" s="121"/>
      <c r="C136" s="121"/>
      <c r="D136" s="121"/>
      <c r="E136" s="121"/>
      <c r="F136" s="121"/>
      <c r="G136" s="121"/>
      <c r="H136" s="121"/>
      <c r="I136" s="121"/>
      <c r="J136" s="121"/>
      <c r="N136" s="15"/>
    </row>
    <row r="137" spans="1:14" ht="15" customHeight="1" x14ac:dyDescent="0.25">
      <c r="A137" s="98"/>
      <c r="B137" s="60" t="s">
        <v>247</v>
      </c>
      <c r="C137" s="61" t="s">
        <v>246</v>
      </c>
      <c r="D137" s="62" t="s">
        <v>86</v>
      </c>
      <c r="E137" s="57">
        <v>378</v>
      </c>
      <c r="F137" s="57"/>
      <c r="G137" s="57"/>
      <c r="H137" s="58"/>
      <c r="I137" s="40"/>
      <c r="J137" s="57"/>
      <c r="N137" s="15"/>
    </row>
    <row r="138" spans="1:14" s="70" customFormat="1" ht="15" customHeight="1" x14ac:dyDescent="0.25">
      <c r="A138" s="99"/>
      <c r="B138" s="60" t="s">
        <v>248</v>
      </c>
      <c r="C138" s="61" t="s">
        <v>251</v>
      </c>
      <c r="D138" s="62" t="s">
        <v>86</v>
      </c>
      <c r="E138" s="57">
        <v>160</v>
      </c>
      <c r="F138" s="57"/>
      <c r="G138" s="57"/>
      <c r="H138" s="58"/>
      <c r="I138" s="40"/>
      <c r="J138" s="57"/>
      <c r="K138" s="1"/>
      <c r="L138" s="1"/>
      <c r="M138" s="1"/>
      <c r="N138" s="15"/>
    </row>
    <row r="139" spans="1:14" s="70" customFormat="1" ht="15" customHeight="1" x14ac:dyDescent="0.25">
      <c r="A139" s="100"/>
      <c r="B139" s="60" t="s">
        <v>249</v>
      </c>
      <c r="C139" s="61" t="s">
        <v>250</v>
      </c>
      <c r="D139" s="62" t="s">
        <v>86</v>
      </c>
      <c r="E139" s="57"/>
      <c r="F139" s="57"/>
      <c r="G139" s="57"/>
      <c r="H139" s="58"/>
      <c r="I139" s="40"/>
      <c r="J139" s="57"/>
      <c r="K139" s="1"/>
      <c r="L139" s="1"/>
      <c r="M139" s="1"/>
      <c r="N139" s="15"/>
    </row>
    <row r="140" spans="1:14" ht="15" customHeight="1" x14ac:dyDescent="0.25">
      <c r="A140" s="121" t="s">
        <v>200</v>
      </c>
      <c r="B140" s="121"/>
      <c r="C140" s="121"/>
      <c r="D140" s="121"/>
      <c r="E140" s="121"/>
      <c r="F140" s="121"/>
      <c r="G140" s="121"/>
      <c r="H140" s="121"/>
      <c r="I140" s="121"/>
      <c r="J140" s="121"/>
      <c r="N140" s="15"/>
    </row>
    <row r="141" spans="1:14" ht="15" customHeight="1" x14ac:dyDescent="0.25">
      <c r="A141" s="98"/>
      <c r="B141" s="60" t="s">
        <v>247</v>
      </c>
      <c r="C141" s="61" t="s">
        <v>246</v>
      </c>
      <c r="D141" s="62" t="s">
        <v>86</v>
      </c>
      <c r="E141" s="57">
        <v>1029</v>
      </c>
      <c r="F141" s="57"/>
      <c r="G141" s="57"/>
      <c r="H141" s="58"/>
      <c r="I141" s="40"/>
      <c r="J141" s="57"/>
      <c r="N141" s="15"/>
    </row>
    <row r="142" spans="1:14" s="70" customFormat="1" ht="15" customHeight="1" x14ac:dyDescent="0.25">
      <c r="A142" s="99"/>
      <c r="B142" s="60" t="s">
        <v>248</v>
      </c>
      <c r="C142" s="61" t="s">
        <v>251</v>
      </c>
      <c r="D142" s="62" t="s">
        <v>86</v>
      </c>
      <c r="E142" s="57"/>
      <c r="F142" s="57"/>
      <c r="G142" s="57"/>
      <c r="H142" s="58"/>
      <c r="I142" s="40"/>
      <c r="J142" s="57"/>
      <c r="K142" s="1"/>
      <c r="L142" s="1"/>
      <c r="M142" s="1"/>
      <c r="N142" s="15"/>
    </row>
    <row r="143" spans="1:14" s="70" customFormat="1" ht="15" customHeight="1" x14ac:dyDescent="0.25">
      <c r="A143" s="100"/>
      <c r="B143" s="60" t="s">
        <v>249</v>
      </c>
      <c r="C143" s="61" t="s">
        <v>250</v>
      </c>
      <c r="D143" s="62" t="s">
        <v>86</v>
      </c>
      <c r="E143" s="57"/>
      <c r="F143" s="57"/>
      <c r="G143" s="57"/>
      <c r="H143" s="58"/>
      <c r="I143" s="40"/>
      <c r="J143" s="57"/>
      <c r="K143" s="1"/>
      <c r="L143" s="1"/>
      <c r="M143" s="1"/>
      <c r="N143" s="15"/>
    </row>
    <row r="144" spans="1:14" ht="15" customHeight="1" x14ac:dyDescent="0.25">
      <c r="A144" s="121" t="s">
        <v>201</v>
      </c>
      <c r="B144" s="121"/>
      <c r="C144" s="121"/>
      <c r="D144" s="121"/>
      <c r="E144" s="67"/>
      <c r="F144" s="67"/>
      <c r="G144" s="57"/>
      <c r="H144" s="67"/>
      <c r="I144" s="39"/>
      <c r="J144" s="67"/>
      <c r="N144" s="15"/>
    </row>
    <row r="145" spans="1:14" ht="15" customHeight="1" x14ac:dyDescent="0.25">
      <c r="A145" s="92"/>
      <c r="B145" s="60" t="s">
        <v>247</v>
      </c>
      <c r="C145" s="61" t="s">
        <v>246</v>
      </c>
      <c r="D145" s="62" t="s">
        <v>86</v>
      </c>
      <c r="E145" s="57">
        <f>E141+E137+E133+E129+E124</f>
        <v>5971</v>
      </c>
      <c r="F145" s="80">
        <f>SUM(E145:E147)</f>
        <v>7335</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1364</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50" t="s">
        <v>202</v>
      </c>
      <c r="B148" s="150"/>
      <c r="C148" s="150"/>
      <c r="D148" s="150"/>
      <c r="E148" s="63"/>
      <c r="F148" s="63"/>
      <c r="G148" s="57"/>
      <c r="H148" s="57"/>
      <c r="I148" s="9"/>
      <c r="J148" s="69">
        <f t="shared" ref="J148:J170" si="30">H148*I148</f>
        <v>0</v>
      </c>
      <c r="N148" s="15"/>
    </row>
    <row r="149" spans="1:14" ht="15" customHeight="1" x14ac:dyDescent="0.25">
      <c r="A149" s="117"/>
      <c r="B149" s="22" t="s">
        <v>203</v>
      </c>
      <c r="C149" s="16" t="s">
        <v>204</v>
      </c>
      <c r="D149" s="106" t="s">
        <v>86</v>
      </c>
      <c r="E149" s="57">
        <v>7335</v>
      </c>
      <c r="F149" s="57"/>
      <c r="G149" s="52"/>
      <c r="H149" s="57">
        <f t="shared" ref="H149:H150" si="31">E149*G149</f>
        <v>0</v>
      </c>
      <c r="I149" s="42">
        <v>0.08</v>
      </c>
      <c r="J149" s="41">
        <f t="shared" si="30"/>
        <v>0</v>
      </c>
      <c r="N149" s="15"/>
    </row>
    <row r="150" spans="1:14" ht="15" customHeight="1" x14ac:dyDescent="0.25">
      <c r="A150" s="118"/>
      <c r="B150" s="22" t="s">
        <v>205</v>
      </c>
      <c r="C150" s="16" t="s">
        <v>206</v>
      </c>
      <c r="D150" s="107"/>
      <c r="E150" s="57">
        <v>949</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57"/>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7.5</v>
      </c>
      <c r="F158" s="59">
        <v>7.5</v>
      </c>
      <c r="G158" s="57">
        <f>$G$167</f>
        <v>0</v>
      </c>
      <c r="H158" s="58">
        <f>F158*G158</f>
        <v>0</v>
      </c>
      <c r="I158" s="31">
        <v>0.08</v>
      </c>
      <c r="J158" s="41">
        <f t="shared" si="30"/>
        <v>0</v>
      </c>
      <c r="N158" s="15" t="s">
        <v>28</v>
      </c>
    </row>
    <row r="159" spans="1:14" ht="15" customHeight="1" thickBot="1" x14ac:dyDescent="0.3">
      <c r="A159" s="107"/>
      <c r="B159" s="22" t="s">
        <v>212</v>
      </c>
      <c r="C159" s="22" t="s">
        <v>220</v>
      </c>
      <c r="D159" s="107"/>
      <c r="E159" s="59">
        <v>3</v>
      </c>
      <c r="F159" s="59">
        <v>3</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v>15</v>
      </c>
      <c r="F165" s="59">
        <v>15</v>
      </c>
      <c r="G165" s="57">
        <f>$G$167</f>
        <v>0</v>
      </c>
      <c r="H165" s="58">
        <f>F165*G165</f>
        <v>0</v>
      </c>
      <c r="I165" s="31">
        <v>0.23</v>
      </c>
      <c r="J165" s="41">
        <f t="shared" si="30"/>
        <v>0</v>
      </c>
      <c r="N165" s="26" t="s">
        <v>177</v>
      </c>
    </row>
    <row r="166" spans="1:14" ht="15" customHeight="1" x14ac:dyDescent="0.25">
      <c r="A166" s="111" t="s">
        <v>229</v>
      </c>
      <c r="B166" s="112"/>
      <c r="C166" s="112"/>
      <c r="D166" s="113"/>
      <c r="E166" s="59"/>
      <c r="F166" s="59"/>
      <c r="G166" s="57"/>
      <c r="H166" s="58"/>
      <c r="I166" s="42"/>
      <c r="J166" s="41">
        <f t="shared" si="30"/>
        <v>0</v>
      </c>
    </row>
    <row r="167" spans="1:14" ht="15" customHeight="1" x14ac:dyDescent="0.25">
      <c r="A167" s="104"/>
      <c r="B167" s="105" t="s">
        <v>230</v>
      </c>
      <c r="C167" s="43" t="s">
        <v>231</v>
      </c>
      <c r="D167" s="106" t="s">
        <v>232</v>
      </c>
      <c r="E167" s="30"/>
      <c r="F167" s="30">
        <f>SUMIFS(F26:F165,N26:N165,"GODZ R8")</f>
        <v>4097.24</v>
      </c>
      <c r="G167" s="102"/>
      <c r="H167" s="12">
        <f>SUMIFS(H26:H165,N26:N165,"GODZ R8")</f>
        <v>0</v>
      </c>
      <c r="I167" s="31">
        <v>0.08</v>
      </c>
      <c r="J167" s="41">
        <f t="shared" si="30"/>
        <v>0</v>
      </c>
      <c r="N167" s="7" t="s">
        <v>233</v>
      </c>
    </row>
    <row r="168" spans="1:14" ht="15" customHeight="1" x14ac:dyDescent="0.25">
      <c r="A168" s="104"/>
      <c r="B168" s="105"/>
      <c r="C168" s="43" t="s">
        <v>231</v>
      </c>
      <c r="D168" s="114"/>
      <c r="E168" s="30"/>
      <c r="F168" s="30">
        <f>SUMIFS(F26:F165,N26:N165,"GODZ R23")</f>
        <v>15</v>
      </c>
      <c r="G168" s="103"/>
      <c r="H168" s="12">
        <f>SUMIFS(H26:H165,N26:N165,"GODZ R23")</f>
        <v>0</v>
      </c>
      <c r="I168" s="31">
        <v>0.23</v>
      </c>
      <c r="J168" s="41">
        <f t="shared" si="30"/>
        <v>0</v>
      </c>
      <c r="N168" s="7" t="s">
        <v>234</v>
      </c>
    </row>
    <row r="169" spans="1:14" ht="15" customHeight="1" x14ac:dyDescent="0.25">
      <c r="A169" s="104"/>
      <c r="B169" s="105" t="s">
        <v>235</v>
      </c>
      <c r="C169" s="43" t="s">
        <v>236</v>
      </c>
      <c r="D169" s="114"/>
      <c r="E169" s="30"/>
      <c r="F169" s="30">
        <f>SUMIFS(F26:F165,N26:N165,"GODZ M8")</f>
        <v>163.86</v>
      </c>
      <c r="G169" s="102"/>
      <c r="H169" s="12">
        <f>SUMIFS(H26:H165,N26:N165,"GODZ M8")</f>
        <v>0</v>
      </c>
      <c r="I169" s="31">
        <v>0.08</v>
      </c>
      <c r="J169" s="41">
        <f t="shared" si="30"/>
        <v>0</v>
      </c>
      <c r="N169" s="7" t="s">
        <v>237</v>
      </c>
    </row>
    <row r="170" spans="1:14" ht="15" customHeight="1" x14ac:dyDescent="0.25">
      <c r="A170" s="104"/>
      <c r="B170" s="105"/>
      <c r="C170" s="43" t="s">
        <v>236</v>
      </c>
      <c r="D170" s="107"/>
      <c r="E170" s="30"/>
      <c r="F170" s="30">
        <f>SUMIFS(F26:F165,N26:N165,"GODZ M23")</f>
        <v>0</v>
      </c>
      <c r="G170" s="103"/>
      <c r="H170" s="12">
        <f>SUMIFS(H26:H165,N26:N165,"GODZ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80EA7-E7AC-4691-9410-2EFEAB753406}">
  <sheetPr>
    <tabColor rgb="FF92D050"/>
    <pageSetUpPr fitToPage="1"/>
  </sheetPr>
  <dimension ref="A1:N183"/>
  <sheetViews>
    <sheetView showZeros="0" view="pageBreakPreview" topLeftCell="A4" zoomScaleNormal="75" zoomScaleSheetLayoutView="100" workbookViewId="0">
      <selection activeCell="D3" sqref="D3:J7"/>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255</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63"/>
      <c r="H25" s="63"/>
      <c r="I25" s="9"/>
      <c r="J25" s="10"/>
      <c r="K25" s="2">
        <f>SUM(H25:H73)</f>
        <v>0</v>
      </c>
      <c r="L25" s="2">
        <f>SUM(J25:J73)</f>
        <v>0</v>
      </c>
      <c r="M25" s="2"/>
      <c r="N25" s="11"/>
    </row>
    <row r="26" spans="1:14" ht="15" customHeight="1" x14ac:dyDescent="0.25">
      <c r="A26" s="130" t="s">
        <v>24</v>
      </c>
      <c r="B26" s="130"/>
      <c r="C26" s="130"/>
      <c r="D26" s="130"/>
      <c r="E26" s="58"/>
      <c r="F26" s="58"/>
      <c r="G26" s="58"/>
      <c r="H26" s="58"/>
      <c r="I26" s="13"/>
      <c r="J26" s="14"/>
      <c r="K26"/>
      <c r="L26"/>
      <c r="M26"/>
      <c r="N26" s="15"/>
    </row>
    <row r="27" spans="1:14" ht="30" customHeight="1" x14ac:dyDescent="0.25">
      <c r="A27" s="117"/>
      <c r="B27" s="16" t="s">
        <v>25</v>
      </c>
      <c r="C27" s="16" t="s">
        <v>26</v>
      </c>
      <c r="D27" s="127" t="s">
        <v>27</v>
      </c>
      <c r="E27" s="57"/>
      <c r="F27" s="57"/>
      <c r="G27" s="5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5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c r="F29" s="57"/>
      <c r="G29" s="57">
        <f t="shared" si="0"/>
        <v>0</v>
      </c>
      <c r="H29" s="58">
        <f t="shared" si="1"/>
        <v>0</v>
      </c>
      <c r="I29" s="18">
        <v>0.08</v>
      </c>
      <c r="J29" s="14">
        <f t="shared" si="2"/>
        <v>0</v>
      </c>
      <c r="K29"/>
      <c r="L29"/>
      <c r="M29"/>
      <c r="N29" s="15" t="s">
        <v>28</v>
      </c>
    </row>
    <row r="30" spans="1:14" ht="15" customHeight="1" x14ac:dyDescent="0.25">
      <c r="A30" s="119"/>
      <c r="B30" s="19" t="s">
        <v>32</v>
      </c>
      <c r="C30" s="132"/>
      <c r="D30" s="128"/>
      <c r="E30" s="57">
        <v>3.6</v>
      </c>
      <c r="F30" s="57">
        <v>129.6</v>
      </c>
      <c r="G30" s="57">
        <f t="shared" si="0"/>
        <v>0</v>
      </c>
      <c r="H30" s="58">
        <f t="shared" si="1"/>
        <v>0</v>
      </c>
      <c r="I30" s="18">
        <v>0.08</v>
      </c>
      <c r="J30" s="14">
        <f t="shared" si="2"/>
        <v>0</v>
      </c>
      <c r="K30"/>
      <c r="L30"/>
      <c r="M30"/>
      <c r="N30" s="15" t="s">
        <v>28</v>
      </c>
    </row>
    <row r="31" spans="1:14" ht="15" customHeight="1" x14ac:dyDescent="0.25">
      <c r="A31" s="119"/>
      <c r="B31" s="19" t="s">
        <v>33</v>
      </c>
      <c r="C31" s="132"/>
      <c r="D31" s="128"/>
      <c r="E31" s="57"/>
      <c r="F31" s="57"/>
      <c r="G31" s="57">
        <f t="shared" si="0"/>
        <v>0</v>
      </c>
      <c r="H31" s="58">
        <f t="shared" si="1"/>
        <v>0</v>
      </c>
      <c r="I31" s="18">
        <v>0.08</v>
      </c>
      <c r="J31" s="14">
        <f t="shared" si="2"/>
        <v>0</v>
      </c>
      <c r="K31"/>
      <c r="L31"/>
      <c r="M31"/>
      <c r="N31" s="15" t="s">
        <v>28</v>
      </c>
    </row>
    <row r="32" spans="1:14" ht="15" customHeight="1" x14ac:dyDescent="0.25">
      <c r="A32" s="119"/>
      <c r="B32" s="19" t="s">
        <v>34</v>
      </c>
      <c r="C32" s="132"/>
      <c r="D32" s="128"/>
      <c r="E32" s="57"/>
      <c r="F32" s="57"/>
      <c r="G32" s="5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5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1525</v>
      </c>
      <c r="F36" s="57">
        <v>503.25</v>
      </c>
      <c r="G36" s="5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5.28</v>
      </c>
      <c r="F38" s="57">
        <v>174.78</v>
      </c>
      <c r="G38" s="5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5.28</v>
      </c>
      <c r="F40" s="57">
        <v>74.08</v>
      </c>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70.02</v>
      </c>
      <c r="F42" s="57">
        <v>67.63</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v>16.68</v>
      </c>
      <c r="F43" s="57">
        <v>24.46</v>
      </c>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v>10.5</v>
      </c>
      <c r="F44" s="57">
        <v>10.5</v>
      </c>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97.39</v>
      </c>
      <c r="F45" s="57">
        <v>52.37</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40.1</v>
      </c>
      <c r="F47" s="57">
        <v>358.01</v>
      </c>
      <c r="G47" s="5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c r="F48" s="57"/>
      <c r="G48" s="57">
        <f t="shared" si="7"/>
        <v>0</v>
      </c>
      <c r="H48" s="58">
        <f t="shared" si="8"/>
        <v>0</v>
      </c>
      <c r="I48" s="18">
        <v>0.08</v>
      </c>
      <c r="J48" s="14">
        <f t="shared" si="2"/>
        <v>0</v>
      </c>
      <c r="N48" s="15" t="s">
        <v>28</v>
      </c>
    </row>
    <row r="49" spans="1:14" ht="15" customHeight="1" x14ac:dyDescent="0.25">
      <c r="A49" s="119"/>
      <c r="B49" s="16" t="s">
        <v>66</v>
      </c>
      <c r="C49" s="16" t="s">
        <v>67</v>
      </c>
      <c r="D49" s="128"/>
      <c r="E49" s="58">
        <v>30.75</v>
      </c>
      <c r="F49" s="58">
        <v>705.25</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v>3.58</v>
      </c>
      <c r="F50" s="58">
        <v>78.760000000000005</v>
      </c>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40.1</v>
      </c>
      <c r="F51" s="58">
        <v>9.6199999999999992</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c r="F52" s="58"/>
      <c r="G52" s="57">
        <f t="shared" si="7"/>
        <v>0</v>
      </c>
      <c r="H52" s="58">
        <f t="shared" si="8"/>
        <v>0</v>
      </c>
      <c r="I52" s="18">
        <v>0.08</v>
      </c>
      <c r="J52" s="14">
        <f t="shared" si="2"/>
        <v>0</v>
      </c>
      <c r="N52" s="15" t="s">
        <v>28</v>
      </c>
    </row>
    <row r="53" spans="1:14" ht="15" customHeight="1" x14ac:dyDescent="0.25">
      <c r="A53" s="119"/>
      <c r="B53" s="16" t="s">
        <v>74</v>
      </c>
      <c r="C53" s="22" t="s">
        <v>75</v>
      </c>
      <c r="D53" s="128"/>
      <c r="E53" s="58">
        <v>4.9800000000000004</v>
      </c>
      <c r="F53" s="58">
        <v>2.1</v>
      </c>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29.75</v>
      </c>
      <c r="F54" s="58">
        <v>16.059999999999999</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243</v>
      </c>
      <c r="C57" s="19" t="s">
        <v>83</v>
      </c>
      <c r="D57" s="20" t="s">
        <v>84</v>
      </c>
      <c r="E57" s="58">
        <v>22</v>
      </c>
      <c r="F57" s="58">
        <v>22</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43</v>
      </c>
      <c r="F58" s="58">
        <v>68.8</v>
      </c>
      <c r="G58" s="5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8.98</v>
      </c>
      <c r="F61" s="57">
        <v>323.27999999999997</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1.85</v>
      </c>
      <c r="F64" s="57">
        <v>70.3</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v>3.17</v>
      </c>
      <c r="F65" s="64">
        <v>133.91999999999999</v>
      </c>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v>2.5</v>
      </c>
      <c r="F68" s="57">
        <v>102.5</v>
      </c>
      <c r="G68" s="5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c r="F69" s="57"/>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6.85</v>
      </c>
      <c r="F70" s="64">
        <v>306.45</v>
      </c>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v>0.55000000000000004</v>
      </c>
      <c r="F71" s="64">
        <v>24.2</v>
      </c>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3.1</v>
      </c>
      <c r="F72" s="64">
        <v>251.1</v>
      </c>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v>0.9</v>
      </c>
      <c r="F73" s="64">
        <v>65.7</v>
      </c>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40</v>
      </c>
      <c r="F76" s="59">
        <v>11.2</v>
      </c>
      <c r="G76" s="5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10</v>
      </c>
      <c r="F77" s="59">
        <v>2.2000000000000002</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c r="F78" s="59"/>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c r="F80" s="59"/>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6</v>
      </c>
      <c r="F85" s="59">
        <v>18</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48</v>
      </c>
      <c r="F88" s="59">
        <v>9.6</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v>7</v>
      </c>
      <c r="F91" s="59">
        <v>21</v>
      </c>
      <c r="G91" s="57">
        <f t="shared" si="17"/>
        <v>0</v>
      </c>
      <c r="H91" s="58">
        <f t="shared" si="18"/>
        <v>0</v>
      </c>
      <c r="I91" s="31">
        <v>0.08</v>
      </c>
      <c r="J91" s="14">
        <f t="shared" si="2"/>
        <v>0</v>
      </c>
      <c r="N91" s="15" t="s">
        <v>28</v>
      </c>
    </row>
    <row r="92" spans="1:14" ht="15" customHeight="1" x14ac:dyDescent="0.25">
      <c r="A92" s="114"/>
      <c r="B92" s="22" t="s">
        <v>144</v>
      </c>
      <c r="C92" s="22" t="s">
        <v>145</v>
      </c>
      <c r="D92" s="107"/>
      <c r="E92" s="59">
        <v>7</v>
      </c>
      <c r="F92" s="59">
        <v>2.1</v>
      </c>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2400</v>
      </c>
      <c r="F93" s="59">
        <v>216</v>
      </c>
      <c r="G93" s="57">
        <f t="shared" si="17"/>
        <v>0</v>
      </c>
      <c r="H93" s="58">
        <f t="shared" si="18"/>
        <v>0</v>
      </c>
      <c r="I93" s="31">
        <v>0.08</v>
      </c>
      <c r="J93" s="14">
        <f t="shared" si="19"/>
        <v>0</v>
      </c>
      <c r="N93" s="15" t="s">
        <v>28</v>
      </c>
    </row>
    <row r="94" spans="1:14" ht="15" customHeight="1" x14ac:dyDescent="0.25">
      <c r="A94" s="107"/>
      <c r="B94" s="22" t="s">
        <v>38</v>
      </c>
      <c r="C94" s="22" t="s">
        <v>148</v>
      </c>
      <c r="D94" s="107"/>
      <c r="E94" s="59">
        <v>2400</v>
      </c>
      <c r="F94" s="59">
        <v>624</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10</v>
      </c>
      <c r="F104" s="59">
        <v>10</v>
      </c>
      <c r="G104" s="57">
        <f>$G$169</f>
        <v>0</v>
      </c>
      <c r="H104" s="58">
        <f>F104*G104</f>
        <v>0</v>
      </c>
      <c r="I104" s="31">
        <v>0.08</v>
      </c>
      <c r="J104" s="14">
        <f t="shared" si="19"/>
        <v>0</v>
      </c>
      <c r="N104" s="15" t="s">
        <v>54</v>
      </c>
    </row>
    <row r="105" spans="1:14" ht="15" customHeight="1" x14ac:dyDescent="0.25">
      <c r="A105" s="114"/>
      <c r="B105" s="22" t="s">
        <v>166</v>
      </c>
      <c r="C105" s="22" t="s">
        <v>167</v>
      </c>
      <c r="D105" s="114"/>
      <c r="E105" s="59">
        <v>60</v>
      </c>
      <c r="F105" s="59">
        <v>60</v>
      </c>
      <c r="G105" s="5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50</v>
      </c>
      <c r="F106" s="59">
        <v>50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15</v>
      </c>
      <c r="F107" s="59">
        <v>15</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v>21.17</v>
      </c>
      <c r="F108" s="59">
        <v>203.97</v>
      </c>
      <c r="G108" s="5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8</v>
      </c>
      <c r="F110" s="66">
        <v>264</v>
      </c>
      <c r="G110" s="52"/>
      <c r="H110" s="58">
        <f>E110*G110</f>
        <v>0</v>
      </c>
      <c r="I110" s="36">
        <v>0.23</v>
      </c>
      <c r="J110" s="14">
        <f t="shared" si="19"/>
        <v>0</v>
      </c>
      <c r="N110" s="15"/>
    </row>
    <row r="111" spans="1:14" ht="15" customHeight="1" x14ac:dyDescent="0.25">
      <c r="A111" s="114"/>
      <c r="B111" s="22" t="s">
        <v>178</v>
      </c>
      <c r="C111" s="22" t="s">
        <v>179</v>
      </c>
      <c r="D111" s="123"/>
      <c r="E111" s="66"/>
      <c r="F111" s="66"/>
      <c r="G111" s="5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1.6</v>
      </c>
      <c r="F115" s="66">
        <v>1.6</v>
      </c>
      <c r="G115" s="57"/>
      <c r="H115" s="59"/>
      <c r="I115" s="36"/>
      <c r="J115" s="14">
        <f t="shared" si="19"/>
        <v>0</v>
      </c>
      <c r="N115" s="15"/>
    </row>
    <row r="116" spans="1:14" ht="15" customHeight="1" thickBot="1" x14ac:dyDescent="0.3">
      <c r="A116" s="107"/>
      <c r="B116" s="22" t="s">
        <v>184</v>
      </c>
      <c r="C116" s="34" t="s">
        <v>185</v>
      </c>
      <c r="D116" s="107"/>
      <c r="E116" s="66">
        <v>8</v>
      </c>
      <c r="F116" s="66">
        <v>8</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20</v>
      </c>
      <c r="F118" s="59">
        <v>20</v>
      </c>
      <c r="G118" s="57">
        <f>$G$169</f>
        <v>0</v>
      </c>
      <c r="H118" s="58">
        <f>F118*G118</f>
        <v>0</v>
      </c>
      <c r="I118" s="31">
        <v>0.08</v>
      </c>
      <c r="J118" s="14">
        <f t="shared" si="19"/>
        <v>0</v>
      </c>
      <c r="N118" s="15" t="s">
        <v>54</v>
      </c>
    </row>
    <row r="119" spans="1:14" ht="15" customHeight="1" x14ac:dyDescent="0.25">
      <c r="A119" s="114"/>
      <c r="B119" s="22" t="s">
        <v>189</v>
      </c>
      <c r="C119" s="22" t="s">
        <v>190</v>
      </c>
      <c r="D119" s="107"/>
      <c r="E119" s="59">
        <v>40</v>
      </c>
      <c r="F119" s="59">
        <v>40</v>
      </c>
      <c r="G119" s="5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c r="F120" s="59"/>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3</v>
      </c>
      <c r="F121" s="59">
        <v>3</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21" t="s">
        <v>196</v>
      </c>
      <c r="B123" s="121"/>
      <c r="C123" s="121"/>
      <c r="D123" s="121"/>
      <c r="E123" s="121"/>
      <c r="F123" s="121"/>
      <c r="G123" s="121"/>
      <c r="H123" s="121"/>
      <c r="I123" s="121"/>
      <c r="J123" s="121"/>
      <c r="N123" s="15"/>
    </row>
    <row r="124" spans="1:14" ht="15" customHeight="1" x14ac:dyDescent="0.25">
      <c r="A124" s="98"/>
      <c r="B124" s="60" t="s">
        <v>247</v>
      </c>
      <c r="C124" s="61" t="s">
        <v>246</v>
      </c>
      <c r="D124" s="62" t="s">
        <v>86</v>
      </c>
      <c r="E124" s="57">
        <v>428</v>
      </c>
      <c r="F124" s="57"/>
      <c r="G124" s="57"/>
      <c r="H124" s="58"/>
      <c r="I124" s="40"/>
      <c r="J124" s="58"/>
      <c r="N124" s="15"/>
    </row>
    <row r="125" spans="1:14" s="70" customFormat="1" ht="15" customHeight="1" x14ac:dyDescent="0.25">
      <c r="A125" s="99"/>
      <c r="B125" s="60" t="s">
        <v>248</v>
      </c>
      <c r="C125" s="61" t="s">
        <v>251</v>
      </c>
      <c r="D125" s="62" t="s">
        <v>86</v>
      </c>
      <c r="E125" s="57">
        <v>2009</v>
      </c>
      <c r="F125" s="57"/>
      <c r="G125" s="57"/>
      <c r="H125" s="58"/>
      <c r="I125" s="40"/>
      <c r="J125" s="58"/>
      <c r="K125" s="1"/>
      <c r="L125" s="1"/>
      <c r="M125" s="1"/>
      <c r="N125" s="15"/>
    </row>
    <row r="126" spans="1:14" s="70" customFormat="1" ht="15" customHeight="1" x14ac:dyDescent="0.25">
      <c r="A126" s="100"/>
      <c r="B126" s="60" t="s">
        <v>249</v>
      </c>
      <c r="C126" s="61" t="s">
        <v>250</v>
      </c>
      <c r="D126" s="62" t="s">
        <v>86</v>
      </c>
      <c r="E126" s="57"/>
      <c r="F126" s="57"/>
      <c r="G126" s="57"/>
      <c r="H126" s="58"/>
      <c r="I126" s="40"/>
      <c r="J126" s="58"/>
      <c r="K126" s="1"/>
      <c r="L126" s="1"/>
      <c r="M126" s="1"/>
      <c r="N126" s="15"/>
    </row>
    <row r="127" spans="1:14" ht="15" customHeight="1" x14ac:dyDescent="0.25">
      <c r="A127" s="121" t="s">
        <v>197</v>
      </c>
      <c r="B127" s="121"/>
      <c r="C127" s="121"/>
      <c r="D127" s="121"/>
      <c r="E127" s="121"/>
      <c r="F127" s="121"/>
      <c r="G127" s="121"/>
      <c r="H127" s="121"/>
      <c r="I127" s="121"/>
      <c r="J127" s="121"/>
      <c r="N127" s="15"/>
    </row>
    <row r="128" spans="1:14" ht="15" customHeight="1" x14ac:dyDescent="0.25">
      <c r="A128" s="121"/>
      <c r="B128" s="121"/>
      <c r="C128" s="121"/>
      <c r="D128" s="121"/>
      <c r="E128" s="121"/>
      <c r="F128" s="121"/>
      <c r="G128" s="121"/>
      <c r="H128" s="121"/>
      <c r="I128" s="121"/>
      <c r="J128" s="121"/>
      <c r="N128" s="15"/>
    </row>
    <row r="129" spans="1:14" ht="15" customHeight="1" x14ac:dyDescent="0.25">
      <c r="A129" s="98"/>
      <c r="B129" s="60" t="s">
        <v>247</v>
      </c>
      <c r="C129" s="61" t="s">
        <v>246</v>
      </c>
      <c r="D129" s="62" t="s">
        <v>86</v>
      </c>
      <c r="E129" s="57">
        <v>4074</v>
      </c>
      <c r="F129" s="57"/>
      <c r="G129" s="57"/>
      <c r="H129" s="58"/>
      <c r="I129" s="40"/>
      <c r="J129" s="58"/>
      <c r="N129" s="15"/>
    </row>
    <row r="130" spans="1:14" s="70" customFormat="1" ht="15" customHeight="1" x14ac:dyDescent="0.25">
      <c r="A130" s="99"/>
      <c r="B130" s="60" t="s">
        <v>248</v>
      </c>
      <c r="C130" s="61" t="s">
        <v>251</v>
      </c>
      <c r="D130" s="62" t="s">
        <v>86</v>
      </c>
      <c r="E130" s="57">
        <v>2149</v>
      </c>
      <c r="F130" s="57"/>
      <c r="G130" s="57"/>
      <c r="H130" s="58"/>
      <c r="I130" s="40"/>
      <c r="J130" s="58"/>
      <c r="K130" s="1"/>
      <c r="L130" s="1"/>
      <c r="M130" s="1"/>
      <c r="N130" s="15"/>
    </row>
    <row r="131" spans="1:14" s="70" customFormat="1" ht="15" customHeight="1" x14ac:dyDescent="0.25">
      <c r="A131" s="100"/>
      <c r="B131" s="60" t="s">
        <v>249</v>
      </c>
      <c r="C131" s="61" t="s">
        <v>250</v>
      </c>
      <c r="D131" s="62" t="s">
        <v>86</v>
      </c>
      <c r="E131" s="57"/>
      <c r="F131" s="57"/>
      <c r="G131" s="57"/>
      <c r="H131" s="58"/>
      <c r="I131" s="40"/>
      <c r="J131" s="58"/>
      <c r="K131" s="1"/>
      <c r="L131" s="1"/>
      <c r="M131" s="1"/>
      <c r="N131" s="15"/>
    </row>
    <row r="132" spans="1:14" ht="15" customHeight="1" x14ac:dyDescent="0.25">
      <c r="A132" s="121" t="s">
        <v>198</v>
      </c>
      <c r="B132" s="121"/>
      <c r="C132" s="121"/>
      <c r="D132" s="121"/>
      <c r="E132" s="121"/>
      <c r="F132" s="121"/>
      <c r="G132" s="121"/>
      <c r="H132" s="121"/>
      <c r="I132" s="121"/>
      <c r="J132" s="121"/>
      <c r="N132" s="15"/>
    </row>
    <row r="133" spans="1:14" ht="15" customHeight="1" x14ac:dyDescent="0.25">
      <c r="A133" s="98"/>
      <c r="B133" s="60" t="s">
        <v>247</v>
      </c>
      <c r="C133" s="61" t="s">
        <v>246</v>
      </c>
      <c r="D133" s="62" t="s">
        <v>86</v>
      </c>
      <c r="E133" s="57">
        <v>532</v>
      </c>
      <c r="F133" s="57"/>
      <c r="G133" s="57"/>
      <c r="H133" s="58"/>
      <c r="I133" s="40"/>
      <c r="J133" s="58"/>
      <c r="N133" s="15"/>
    </row>
    <row r="134" spans="1:14" s="70" customFormat="1" ht="15" customHeight="1" x14ac:dyDescent="0.25">
      <c r="A134" s="99"/>
      <c r="B134" s="60" t="s">
        <v>248</v>
      </c>
      <c r="C134" s="61" t="s">
        <v>251</v>
      </c>
      <c r="D134" s="62" t="s">
        <v>86</v>
      </c>
      <c r="E134" s="57">
        <v>835</v>
      </c>
      <c r="F134" s="57"/>
      <c r="G134" s="57"/>
      <c r="H134" s="58"/>
      <c r="I134" s="40"/>
      <c r="J134" s="58"/>
      <c r="K134" s="1"/>
      <c r="L134" s="1"/>
      <c r="M134" s="1"/>
      <c r="N134" s="15"/>
    </row>
    <row r="135" spans="1:14" s="70" customFormat="1" ht="15" customHeight="1" x14ac:dyDescent="0.25">
      <c r="A135" s="100"/>
      <c r="B135" s="60" t="s">
        <v>249</v>
      </c>
      <c r="C135" s="61" t="s">
        <v>250</v>
      </c>
      <c r="D135" s="62" t="s">
        <v>86</v>
      </c>
      <c r="E135" s="57"/>
      <c r="F135" s="57"/>
      <c r="G135" s="57"/>
      <c r="H135" s="58"/>
      <c r="I135" s="40"/>
      <c r="J135" s="58"/>
      <c r="K135" s="1"/>
      <c r="L135" s="1"/>
      <c r="M135" s="1"/>
      <c r="N135" s="15"/>
    </row>
    <row r="136" spans="1:14" ht="15" customHeight="1" x14ac:dyDescent="0.25">
      <c r="A136" s="121" t="s">
        <v>199</v>
      </c>
      <c r="B136" s="121"/>
      <c r="C136" s="121"/>
      <c r="D136" s="121"/>
      <c r="E136" s="121"/>
      <c r="F136" s="121"/>
      <c r="G136" s="121"/>
      <c r="H136" s="121"/>
      <c r="I136" s="121"/>
      <c r="J136" s="121"/>
      <c r="N136" s="15"/>
    </row>
    <row r="137" spans="1:14" ht="15" customHeight="1" x14ac:dyDescent="0.25">
      <c r="A137" s="98"/>
      <c r="B137" s="60" t="s">
        <v>247</v>
      </c>
      <c r="C137" s="61" t="s">
        <v>246</v>
      </c>
      <c r="D137" s="62" t="s">
        <v>86</v>
      </c>
      <c r="E137" s="57">
        <v>400</v>
      </c>
      <c r="F137" s="57"/>
      <c r="G137" s="57"/>
      <c r="H137" s="58"/>
      <c r="I137" s="40"/>
      <c r="J137" s="57"/>
      <c r="N137" s="15"/>
    </row>
    <row r="138" spans="1:14" s="70" customFormat="1" ht="15" customHeight="1" x14ac:dyDescent="0.25">
      <c r="A138" s="99"/>
      <c r="B138" s="60" t="s">
        <v>248</v>
      </c>
      <c r="C138" s="61" t="s">
        <v>251</v>
      </c>
      <c r="D138" s="62" t="s">
        <v>86</v>
      </c>
      <c r="E138" s="57"/>
      <c r="F138" s="57"/>
      <c r="G138" s="57"/>
      <c r="H138" s="58"/>
      <c r="I138" s="40"/>
      <c r="J138" s="57"/>
      <c r="K138" s="1"/>
      <c r="L138" s="1"/>
      <c r="M138" s="1"/>
      <c r="N138" s="15"/>
    </row>
    <row r="139" spans="1:14" s="70" customFormat="1" ht="15" customHeight="1" x14ac:dyDescent="0.25">
      <c r="A139" s="100"/>
      <c r="B139" s="60" t="s">
        <v>249</v>
      </c>
      <c r="C139" s="61" t="s">
        <v>250</v>
      </c>
      <c r="D139" s="62" t="s">
        <v>86</v>
      </c>
      <c r="E139" s="57"/>
      <c r="F139" s="57"/>
      <c r="G139" s="57"/>
      <c r="H139" s="58"/>
      <c r="I139" s="40"/>
      <c r="J139" s="57"/>
      <c r="K139" s="1"/>
      <c r="L139" s="1"/>
      <c r="M139" s="1"/>
      <c r="N139" s="15"/>
    </row>
    <row r="140" spans="1:14" ht="15" customHeight="1" x14ac:dyDescent="0.25">
      <c r="A140" s="121" t="s">
        <v>200</v>
      </c>
      <c r="B140" s="121"/>
      <c r="C140" s="121"/>
      <c r="D140" s="121"/>
      <c r="E140" s="121"/>
      <c r="F140" s="121"/>
      <c r="G140" s="121"/>
      <c r="H140" s="121"/>
      <c r="I140" s="121"/>
      <c r="J140" s="121"/>
      <c r="N140" s="15"/>
    </row>
    <row r="141" spans="1:14" ht="15" customHeight="1" x14ac:dyDescent="0.25">
      <c r="A141" s="98"/>
      <c r="B141" s="60" t="s">
        <v>247</v>
      </c>
      <c r="C141" s="61" t="s">
        <v>246</v>
      </c>
      <c r="D141" s="62" t="s">
        <v>86</v>
      </c>
      <c r="E141" s="57">
        <v>800</v>
      </c>
      <c r="F141" s="57"/>
      <c r="G141" s="57"/>
      <c r="H141" s="58"/>
      <c r="I141" s="40"/>
      <c r="J141" s="57"/>
      <c r="N141" s="15"/>
    </row>
    <row r="142" spans="1:14" s="70" customFormat="1" ht="15" customHeight="1" x14ac:dyDescent="0.25">
      <c r="A142" s="99"/>
      <c r="B142" s="60" t="s">
        <v>248</v>
      </c>
      <c r="C142" s="61" t="s">
        <v>251</v>
      </c>
      <c r="D142" s="62" t="s">
        <v>86</v>
      </c>
      <c r="E142" s="57"/>
      <c r="F142" s="57"/>
      <c r="G142" s="57"/>
      <c r="H142" s="58"/>
      <c r="I142" s="40"/>
      <c r="J142" s="57"/>
      <c r="K142" s="1"/>
      <c r="L142" s="1"/>
      <c r="M142" s="1"/>
      <c r="N142" s="15"/>
    </row>
    <row r="143" spans="1:14" s="70" customFormat="1" ht="15" customHeight="1" x14ac:dyDescent="0.25">
      <c r="A143" s="100"/>
      <c r="B143" s="60" t="s">
        <v>249</v>
      </c>
      <c r="C143" s="61" t="s">
        <v>250</v>
      </c>
      <c r="D143" s="62" t="s">
        <v>86</v>
      </c>
      <c r="E143" s="57"/>
      <c r="F143" s="57"/>
      <c r="G143" s="57"/>
      <c r="H143" s="58"/>
      <c r="I143" s="40"/>
      <c r="J143" s="57"/>
      <c r="K143" s="1"/>
      <c r="L143" s="1"/>
      <c r="M143" s="1"/>
      <c r="N143" s="15"/>
    </row>
    <row r="144" spans="1:14" ht="15" customHeight="1" x14ac:dyDescent="0.25">
      <c r="A144" s="116" t="s">
        <v>201</v>
      </c>
      <c r="B144" s="116"/>
      <c r="C144" s="116"/>
      <c r="D144" s="116"/>
      <c r="E144" s="67"/>
      <c r="F144" s="67"/>
      <c r="G144" s="57"/>
      <c r="H144" s="67"/>
      <c r="I144" s="39"/>
      <c r="J144" s="38"/>
      <c r="N144" s="15"/>
    </row>
    <row r="145" spans="1:14" ht="15" customHeight="1" x14ac:dyDescent="0.25">
      <c r="A145" s="92"/>
      <c r="B145" s="60" t="s">
        <v>247</v>
      </c>
      <c r="C145" s="61" t="s">
        <v>246</v>
      </c>
      <c r="D145" s="62" t="s">
        <v>86</v>
      </c>
      <c r="E145" s="57">
        <f>E141+E137+E133+E129+E124</f>
        <v>6234</v>
      </c>
      <c r="F145" s="80">
        <f>SUM(E145:E147)</f>
        <v>11227</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4993</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57"/>
      <c r="H148" s="57"/>
      <c r="I148" s="9"/>
      <c r="J148" s="41">
        <f t="shared" ref="J148:J170" si="30">H148*I148</f>
        <v>0</v>
      </c>
      <c r="N148" s="15"/>
    </row>
    <row r="149" spans="1:14" ht="15" customHeight="1" x14ac:dyDescent="0.25">
      <c r="A149" s="117"/>
      <c r="B149" s="22" t="s">
        <v>203</v>
      </c>
      <c r="C149" s="16" t="s">
        <v>204</v>
      </c>
      <c r="D149" s="106" t="s">
        <v>86</v>
      </c>
      <c r="E149" s="57">
        <v>11227</v>
      </c>
      <c r="F149" s="57"/>
      <c r="G149" s="52"/>
      <c r="H149" s="57">
        <f t="shared" ref="H149:H150" si="31">E149*G149</f>
        <v>0</v>
      </c>
      <c r="I149" s="42">
        <v>0.08</v>
      </c>
      <c r="J149" s="41">
        <f t="shared" si="30"/>
        <v>0</v>
      </c>
      <c r="N149" s="15"/>
    </row>
    <row r="150" spans="1:14" ht="15" customHeight="1" x14ac:dyDescent="0.25">
      <c r="A150" s="118"/>
      <c r="B150" s="22" t="s">
        <v>205</v>
      </c>
      <c r="C150" s="16" t="s">
        <v>206</v>
      </c>
      <c r="D150" s="107"/>
      <c r="E150" s="57">
        <v>560</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67"/>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2.5</v>
      </c>
      <c r="F158" s="59">
        <v>2.5</v>
      </c>
      <c r="G158" s="57">
        <f>$G$167</f>
        <v>0</v>
      </c>
      <c r="H158" s="58">
        <f>F158*G158</f>
        <v>0</v>
      </c>
      <c r="I158" s="31">
        <v>0.08</v>
      </c>
      <c r="J158" s="41">
        <f t="shared" si="30"/>
        <v>0</v>
      </c>
      <c r="N158" s="15" t="s">
        <v>28</v>
      </c>
    </row>
    <row r="159" spans="1:14" ht="15" customHeight="1" thickBot="1" x14ac:dyDescent="0.3">
      <c r="A159" s="107"/>
      <c r="B159" s="22" t="s">
        <v>212</v>
      </c>
      <c r="C159" s="22" t="s">
        <v>220</v>
      </c>
      <c r="D159" s="107"/>
      <c r="E159" s="59">
        <v>1</v>
      </c>
      <c r="F159" s="59">
        <v>1</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c r="F165" s="59"/>
      <c r="G165" s="57">
        <f>$G$167</f>
        <v>0</v>
      </c>
      <c r="H165" s="58">
        <f>F165*G165</f>
        <v>0</v>
      </c>
      <c r="I165" s="31">
        <v>0.23</v>
      </c>
      <c r="J165" s="41">
        <f t="shared" si="30"/>
        <v>0</v>
      </c>
      <c r="N165" s="26" t="s">
        <v>177</v>
      </c>
    </row>
    <row r="166" spans="1:14" ht="15" customHeight="1" x14ac:dyDescent="0.25">
      <c r="A166" s="111" t="s">
        <v>229</v>
      </c>
      <c r="B166" s="112"/>
      <c r="C166" s="112"/>
      <c r="D166" s="113"/>
      <c r="E166" s="30"/>
      <c r="F166" s="30"/>
      <c r="G166" s="57"/>
      <c r="H166" s="58"/>
      <c r="I166" s="42"/>
      <c r="J166" s="41">
        <f t="shared" si="30"/>
        <v>0</v>
      </c>
    </row>
    <row r="167" spans="1:14" ht="15" customHeight="1" x14ac:dyDescent="0.25">
      <c r="A167" s="104"/>
      <c r="B167" s="105" t="s">
        <v>230</v>
      </c>
      <c r="C167" s="43" t="s">
        <v>231</v>
      </c>
      <c r="D167" s="106" t="s">
        <v>232</v>
      </c>
      <c r="E167" s="30"/>
      <c r="F167" s="30">
        <f>SUMIFS(F26:F165,N26:N165,"GODZ R8")</f>
        <v>4838.329999999999</v>
      </c>
      <c r="G167" s="102"/>
      <c r="H167" s="12">
        <f>SUMIFS(H26:H165,N26:N165,"GODZ R8")</f>
        <v>0</v>
      </c>
      <c r="I167" s="31">
        <v>0.08</v>
      </c>
      <c r="J167" s="41">
        <f t="shared" si="30"/>
        <v>0</v>
      </c>
      <c r="N167" s="7" t="s">
        <v>233</v>
      </c>
    </row>
    <row r="168" spans="1:14" ht="15" customHeight="1" x14ac:dyDescent="0.25">
      <c r="A168" s="104"/>
      <c r="B168" s="105"/>
      <c r="C168" s="43" t="s">
        <v>231</v>
      </c>
      <c r="D168" s="114"/>
      <c r="E168" s="30"/>
      <c r="F168" s="30">
        <f>SUMIFS(F26:F165,N26:N165,"GODZ R23")</f>
        <v>0</v>
      </c>
      <c r="G168" s="103"/>
      <c r="H168" s="12">
        <f>SUMIFS(H26:H165,N26:N165,"GODZ R23")</f>
        <v>0</v>
      </c>
      <c r="I168" s="31">
        <v>0.23</v>
      </c>
      <c r="J168" s="41">
        <f t="shared" si="30"/>
        <v>0</v>
      </c>
      <c r="N168" s="7" t="s">
        <v>234</v>
      </c>
    </row>
    <row r="169" spans="1:14" ht="15" customHeight="1" x14ac:dyDescent="0.25">
      <c r="A169" s="104"/>
      <c r="B169" s="105" t="s">
        <v>235</v>
      </c>
      <c r="C169" s="43" t="s">
        <v>236</v>
      </c>
      <c r="D169" s="114"/>
      <c r="E169" s="30"/>
      <c r="F169" s="30">
        <f>SUMIFS(F26:F165,N26:N165,"GODZ M8")</f>
        <v>245.96</v>
      </c>
      <c r="G169" s="102"/>
      <c r="H169" s="12">
        <f>SUMIFS(H26:H165,N26:N165,"GODZ M8")</f>
        <v>0</v>
      </c>
      <c r="I169" s="31">
        <v>0.08</v>
      </c>
      <c r="J169" s="41">
        <f t="shared" si="30"/>
        <v>0</v>
      </c>
      <c r="N169" s="7" t="s">
        <v>237</v>
      </c>
    </row>
    <row r="170" spans="1:14" ht="15" customHeight="1" x14ac:dyDescent="0.25">
      <c r="A170" s="104"/>
      <c r="B170" s="105"/>
      <c r="C170" s="43" t="s">
        <v>236</v>
      </c>
      <c r="D170" s="107"/>
      <c r="E170" s="30"/>
      <c r="F170" s="30">
        <f>SUMIFS(F26:F165,N26:N165,"GODZ M23")</f>
        <v>0</v>
      </c>
      <c r="G170" s="103"/>
      <c r="H170" s="12">
        <f>SUMIFS(H26:H165,N26:N165,"GODZ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D3B6-0E05-432E-892F-49EAEEC5E3B9}">
  <sheetPr>
    <tabColor rgb="FF92D050"/>
    <pageSetUpPr fitToPage="1"/>
  </sheetPr>
  <dimension ref="A1:N183"/>
  <sheetViews>
    <sheetView showZeros="0" view="pageBreakPreview" topLeftCell="A13" zoomScaleNormal="75" zoomScaleSheetLayoutView="100" workbookViewId="0">
      <selection activeCell="D12" sqref="D12:J15"/>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254</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63"/>
      <c r="H25" s="63"/>
      <c r="I25" s="9"/>
      <c r="J25" s="10"/>
      <c r="K25" s="2">
        <f>SUM(H25:H73)</f>
        <v>0</v>
      </c>
      <c r="L25" s="2">
        <f>SUM(J25:J73)</f>
        <v>0</v>
      </c>
      <c r="M25" s="2"/>
      <c r="N25" s="11"/>
    </row>
    <row r="26" spans="1:14" ht="15" customHeight="1" x14ac:dyDescent="0.25">
      <c r="A26" s="130" t="s">
        <v>24</v>
      </c>
      <c r="B26" s="130"/>
      <c r="C26" s="130"/>
      <c r="D26" s="130"/>
      <c r="E26" s="58"/>
      <c r="F26" s="58"/>
      <c r="G26" s="58"/>
      <c r="H26" s="58"/>
      <c r="I26" s="13"/>
      <c r="J26" s="14"/>
      <c r="K26"/>
      <c r="L26"/>
      <c r="M26"/>
      <c r="N26" s="15"/>
    </row>
    <row r="27" spans="1:14" ht="30" customHeight="1" x14ac:dyDescent="0.25">
      <c r="A27" s="117"/>
      <c r="B27" s="16" t="s">
        <v>25</v>
      </c>
      <c r="C27" s="16" t="s">
        <v>26</v>
      </c>
      <c r="D27" s="127" t="s">
        <v>27</v>
      </c>
      <c r="E27" s="57"/>
      <c r="F27" s="57"/>
      <c r="G27" s="5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5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c r="F29" s="57"/>
      <c r="G29" s="57">
        <f t="shared" si="0"/>
        <v>0</v>
      </c>
      <c r="H29" s="58">
        <f t="shared" si="1"/>
        <v>0</v>
      </c>
      <c r="I29" s="18">
        <v>0.08</v>
      </c>
      <c r="J29" s="14">
        <f t="shared" si="2"/>
        <v>0</v>
      </c>
      <c r="K29"/>
      <c r="L29"/>
      <c r="M29"/>
      <c r="N29" s="15" t="s">
        <v>28</v>
      </c>
    </row>
    <row r="30" spans="1:14" ht="15" customHeight="1" x14ac:dyDescent="0.25">
      <c r="A30" s="119"/>
      <c r="B30" s="19" t="s">
        <v>32</v>
      </c>
      <c r="C30" s="132"/>
      <c r="D30" s="128"/>
      <c r="E30" s="57"/>
      <c r="F30" s="57"/>
      <c r="G30" s="57">
        <f t="shared" si="0"/>
        <v>0</v>
      </c>
      <c r="H30" s="58">
        <f t="shared" si="1"/>
        <v>0</v>
      </c>
      <c r="I30" s="18">
        <v>0.08</v>
      </c>
      <c r="J30" s="14">
        <f t="shared" si="2"/>
        <v>0</v>
      </c>
      <c r="K30"/>
      <c r="L30"/>
      <c r="M30"/>
      <c r="N30" s="15" t="s">
        <v>28</v>
      </c>
    </row>
    <row r="31" spans="1:14" ht="15" customHeight="1" x14ac:dyDescent="0.25">
      <c r="A31" s="119"/>
      <c r="B31" s="19" t="s">
        <v>33</v>
      </c>
      <c r="C31" s="132"/>
      <c r="D31" s="128"/>
      <c r="E31" s="57"/>
      <c r="F31" s="57"/>
      <c r="G31" s="57">
        <f t="shared" si="0"/>
        <v>0</v>
      </c>
      <c r="H31" s="58">
        <f t="shared" si="1"/>
        <v>0</v>
      </c>
      <c r="I31" s="18">
        <v>0.08</v>
      </c>
      <c r="J31" s="14">
        <f t="shared" si="2"/>
        <v>0</v>
      </c>
      <c r="K31"/>
      <c r="L31"/>
      <c r="M31"/>
      <c r="N31" s="15" t="s">
        <v>28</v>
      </c>
    </row>
    <row r="32" spans="1:14" ht="15" customHeight="1" x14ac:dyDescent="0.25">
      <c r="A32" s="119"/>
      <c r="B32" s="19" t="s">
        <v>34</v>
      </c>
      <c r="C32" s="132"/>
      <c r="D32" s="128"/>
      <c r="E32" s="57"/>
      <c r="F32" s="57"/>
      <c r="G32" s="5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28"/>
      <c r="E34" s="57"/>
      <c r="F34" s="57"/>
      <c r="G34" s="5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1376</v>
      </c>
      <c r="F36" s="57">
        <v>454.08</v>
      </c>
      <c r="G36" s="5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c r="F38" s="57"/>
      <c r="G38" s="5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c r="F40" s="57"/>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66.680000000000007</v>
      </c>
      <c r="F42" s="57">
        <v>62.86</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v>1.74</v>
      </c>
      <c r="F43" s="57">
        <v>2.52</v>
      </c>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c r="F44" s="57"/>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68.42</v>
      </c>
      <c r="F45" s="57">
        <v>37.64</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1.2</v>
      </c>
      <c r="F47" s="57">
        <v>12.96</v>
      </c>
      <c r="G47" s="5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v>35.42</v>
      </c>
      <c r="F48" s="57">
        <v>708.4</v>
      </c>
      <c r="G48" s="57">
        <f t="shared" si="7"/>
        <v>0</v>
      </c>
      <c r="H48" s="58">
        <f t="shared" si="8"/>
        <v>0</v>
      </c>
      <c r="I48" s="18">
        <v>0.08</v>
      </c>
      <c r="J48" s="14">
        <f t="shared" si="2"/>
        <v>0</v>
      </c>
      <c r="N48" s="15" t="s">
        <v>28</v>
      </c>
    </row>
    <row r="49" spans="1:14" ht="15" customHeight="1" x14ac:dyDescent="0.25">
      <c r="A49" s="119"/>
      <c r="B49" s="16" t="s">
        <v>66</v>
      </c>
      <c r="C49" s="16" t="s">
        <v>67</v>
      </c>
      <c r="D49" s="128"/>
      <c r="E49" s="58">
        <v>18.16</v>
      </c>
      <c r="F49" s="58">
        <v>426.15</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c r="F50" s="58"/>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1.2</v>
      </c>
      <c r="F51" s="58">
        <v>0.28999999999999998</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v>31.6</v>
      </c>
      <c r="F52" s="58">
        <v>9.49</v>
      </c>
      <c r="G52" s="57">
        <f t="shared" si="7"/>
        <v>0</v>
      </c>
      <c r="H52" s="58">
        <f t="shared" si="8"/>
        <v>0</v>
      </c>
      <c r="I52" s="18">
        <v>0.08</v>
      </c>
      <c r="J52" s="14">
        <f t="shared" si="2"/>
        <v>0</v>
      </c>
      <c r="N52" s="15" t="s">
        <v>28</v>
      </c>
    </row>
    <row r="53" spans="1:14" ht="15" customHeight="1" x14ac:dyDescent="0.25">
      <c r="A53" s="119"/>
      <c r="B53" s="16" t="s">
        <v>74</v>
      </c>
      <c r="C53" s="22" t="s">
        <v>75</v>
      </c>
      <c r="D53" s="128"/>
      <c r="E53" s="58">
        <v>4.0199999999999996</v>
      </c>
      <c r="F53" s="58">
        <v>1.69</v>
      </c>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14.14</v>
      </c>
      <c r="F54" s="58">
        <v>7.63</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243</v>
      </c>
      <c r="C57" s="19" t="s">
        <v>83</v>
      </c>
      <c r="D57" s="20" t="s">
        <v>84</v>
      </c>
      <c r="E57" s="58">
        <v>11</v>
      </c>
      <c r="F57" s="58">
        <v>11</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36</v>
      </c>
      <c r="F58" s="58">
        <v>58.8</v>
      </c>
      <c r="G58" s="5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16.59</v>
      </c>
      <c r="F61" s="57">
        <v>676.13</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1.55</v>
      </c>
      <c r="F64" s="57">
        <v>50.38</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c r="F65" s="64"/>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c r="F68" s="57"/>
      <c r="G68" s="5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c r="F69" s="57"/>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c r="F70" s="64"/>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c r="F71" s="64"/>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8.0500000000000007</v>
      </c>
      <c r="F72" s="64">
        <v>652.04999999999995</v>
      </c>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c r="F73" s="64"/>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1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c r="N75" s="15"/>
    </row>
    <row r="76" spans="1:14" ht="15" customHeight="1" x14ac:dyDescent="0.25">
      <c r="A76" s="106"/>
      <c r="B76" s="22" t="s">
        <v>118</v>
      </c>
      <c r="C76" s="22" t="s">
        <v>119</v>
      </c>
      <c r="D76" s="106" t="s">
        <v>120</v>
      </c>
      <c r="E76" s="59">
        <v>50</v>
      </c>
      <c r="F76" s="59">
        <v>14</v>
      </c>
      <c r="G76" s="5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10</v>
      </c>
      <c r="F77" s="59">
        <v>2.2000000000000002</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c r="F78" s="59"/>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c r="F80" s="59"/>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3</v>
      </c>
      <c r="F85" s="59">
        <v>9</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120</v>
      </c>
      <c r="F88" s="59">
        <v>24</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v>20</v>
      </c>
      <c r="F91" s="59">
        <v>60</v>
      </c>
      <c r="G91" s="57">
        <f t="shared" si="17"/>
        <v>0</v>
      </c>
      <c r="H91" s="58">
        <f t="shared" si="18"/>
        <v>0</v>
      </c>
      <c r="I91" s="31">
        <v>0.08</v>
      </c>
      <c r="J91" s="14">
        <f t="shared" si="2"/>
        <v>0</v>
      </c>
      <c r="N91" s="15" t="s">
        <v>28</v>
      </c>
    </row>
    <row r="92" spans="1:14" ht="15" customHeight="1" x14ac:dyDescent="0.25">
      <c r="A92" s="114"/>
      <c r="B92" s="22" t="s">
        <v>144</v>
      </c>
      <c r="C92" s="22" t="s">
        <v>145</v>
      </c>
      <c r="D92" s="107"/>
      <c r="E92" s="59">
        <v>20</v>
      </c>
      <c r="F92" s="59">
        <v>6</v>
      </c>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1600</v>
      </c>
      <c r="F93" s="59">
        <v>144</v>
      </c>
      <c r="G93" s="57">
        <f t="shared" si="17"/>
        <v>0</v>
      </c>
      <c r="H93" s="58">
        <f t="shared" si="18"/>
        <v>0</v>
      </c>
      <c r="I93" s="31">
        <v>0.08</v>
      </c>
      <c r="J93" s="14">
        <f t="shared" si="19"/>
        <v>0</v>
      </c>
      <c r="N93" s="15" t="s">
        <v>28</v>
      </c>
    </row>
    <row r="94" spans="1:14" ht="15" customHeight="1" x14ac:dyDescent="0.25">
      <c r="A94" s="107"/>
      <c r="B94" s="22" t="s">
        <v>38</v>
      </c>
      <c r="C94" s="22" t="s">
        <v>148</v>
      </c>
      <c r="D94" s="107"/>
      <c r="E94" s="59">
        <v>1600</v>
      </c>
      <c r="F94" s="59">
        <v>416</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10</v>
      </c>
      <c r="F104" s="59">
        <v>10</v>
      </c>
      <c r="G104" s="57">
        <f>$G$169</f>
        <v>0</v>
      </c>
      <c r="H104" s="58">
        <f>F104*G104</f>
        <v>0</v>
      </c>
      <c r="I104" s="31">
        <v>0.08</v>
      </c>
      <c r="J104" s="14">
        <f t="shared" si="19"/>
        <v>0</v>
      </c>
      <c r="N104" s="15" t="s">
        <v>54</v>
      </c>
    </row>
    <row r="105" spans="1:14" ht="15" customHeight="1" x14ac:dyDescent="0.25">
      <c r="A105" s="114"/>
      <c r="B105" s="22" t="s">
        <v>166</v>
      </c>
      <c r="C105" s="22" t="s">
        <v>167</v>
      </c>
      <c r="D105" s="114"/>
      <c r="E105" s="59">
        <v>70</v>
      </c>
      <c r="F105" s="59">
        <v>70</v>
      </c>
      <c r="G105" s="5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60</v>
      </c>
      <c r="F106" s="59">
        <v>60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10</v>
      </c>
      <c r="F107" s="59">
        <v>10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c r="F108" s="59"/>
      <c r="G108" s="5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14.5</v>
      </c>
      <c r="F110" s="66">
        <v>478.5</v>
      </c>
      <c r="G110" s="52"/>
      <c r="H110" s="58">
        <f>E110*G110</f>
        <v>0</v>
      </c>
      <c r="I110" s="36">
        <v>0.23</v>
      </c>
      <c r="J110" s="14">
        <f t="shared" si="19"/>
        <v>0</v>
      </c>
      <c r="N110" s="15"/>
    </row>
    <row r="111" spans="1:14" ht="15" customHeight="1" x14ac:dyDescent="0.25">
      <c r="A111" s="114"/>
      <c r="B111" s="22" t="s">
        <v>178</v>
      </c>
      <c r="C111" s="22" t="s">
        <v>179</v>
      </c>
      <c r="D111" s="123"/>
      <c r="E111" s="66"/>
      <c r="F111" s="66"/>
      <c r="G111" s="5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2.9</v>
      </c>
      <c r="F115" s="66">
        <v>2.9</v>
      </c>
      <c r="G115" s="57"/>
      <c r="H115" s="59"/>
      <c r="I115" s="36"/>
      <c r="J115" s="14">
        <f t="shared" si="19"/>
        <v>0</v>
      </c>
      <c r="N115" s="15"/>
    </row>
    <row r="116" spans="1:14" ht="15" customHeight="1" thickBot="1" x14ac:dyDescent="0.3">
      <c r="A116" s="107"/>
      <c r="B116" s="22" t="s">
        <v>184</v>
      </c>
      <c r="C116" s="34" t="s">
        <v>185</v>
      </c>
      <c r="D116" s="107"/>
      <c r="E116" s="66">
        <v>14.5</v>
      </c>
      <c r="F116" s="66">
        <v>14.5</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20</v>
      </c>
      <c r="F118" s="59">
        <v>20</v>
      </c>
      <c r="G118" s="57">
        <f>$G$169</f>
        <v>0</v>
      </c>
      <c r="H118" s="58">
        <f>F118*G118</f>
        <v>0</v>
      </c>
      <c r="I118" s="31">
        <v>0.08</v>
      </c>
      <c r="J118" s="14">
        <f t="shared" si="19"/>
        <v>0</v>
      </c>
      <c r="N118" s="15" t="s">
        <v>54</v>
      </c>
    </row>
    <row r="119" spans="1:14" ht="15" customHeight="1" x14ac:dyDescent="0.25">
      <c r="A119" s="114"/>
      <c r="B119" s="22" t="s">
        <v>189</v>
      </c>
      <c r="C119" s="22" t="s">
        <v>190</v>
      </c>
      <c r="D119" s="107"/>
      <c r="E119" s="59">
        <v>40</v>
      </c>
      <c r="F119" s="59">
        <v>40</v>
      </c>
      <c r="G119" s="5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c r="F120" s="59"/>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v>6</v>
      </c>
      <c r="F121" s="59">
        <v>6</v>
      </c>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21" t="s">
        <v>196</v>
      </c>
      <c r="B123" s="121"/>
      <c r="C123" s="121"/>
      <c r="D123" s="121"/>
      <c r="E123" s="121"/>
      <c r="F123" s="121"/>
      <c r="G123" s="121"/>
      <c r="H123" s="121"/>
      <c r="I123" s="121"/>
      <c r="J123" s="121"/>
      <c r="N123" s="15"/>
    </row>
    <row r="124" spans="1:14" ht="15" customHeight="1" x14ac:dyDescent="0.25">
      <c r="A124" s="98"/>
      <c r="B124" s="60" t="s">
        <v>247</v>
      </c>
      <c r="C124" s="61" t="s">
        <v>246</v>
      </c>
      <c r="D124" s="62" t="s">
        <v>86</v>
      </c>
      <c r="E124" s="57">
        <v>623</v>
      </c>
      <c r="F124" s="57"/>
      <c r="G124" s="57"/>
      <c r="H124" s="58"/>
      <c r="I124" s="40"/>
      <c r="J124" s="58"/>
      <c r="N124" s="15"/>
    </row>
    <row r="125" spans="1:14" s="70" customFormat="1" ht="15" customHeight="1" x14ac:dyDescent="0.25">
      <c r="A125" s="99"/>
      <c r="B125" s="60" t="s">
        <v>248</v>
      </c>
      <c r="C125" s="61" t="s">
        <v>251</v>
      </c>
      <c r="D125" s="62" t="s">
        <v>86</v>
      </c>
      <c r="E125" s="57">
        <v>1256</v>
      </c>
      <c r="F125" s="57"/>
      <c r="G125" s="57"/>
      <c r="H125" s="58"/>
      <c r="I125" s="40"/>
      <c r="J125" s="58"/>
      <c r="K125" s="1"/>
      <c r="L125" s="1"/>
      <c r="M125" s="1"/>
      <c r="N125" s="15"/>
    </row>
    <row r="126" spans="1:14" s="70" customFormat="1" ht="15" customHeight="1" x14ac:dyDescent="0.25">
      <c r="A126" s="100"/>
      <c r="B126" s="60" t="s">
        <v>249</v>
      </c>
      <c r="C126" s="61" t="s">
        <v>250</v>
      </c>
      <c r="D126" s="62" t="s">
        <v>86</v>
      </c>
      <c r="E126" s="57"/>
      <c r="F126" s="57"/>
      <c r="G126" s="57"/>
      <c r="H126" s="58"/>
      <c r="I126" s="40"/>
      <c r="J126" s="58"/>
      <c r="K126" s="1"/>
      <c r="L126" s="1"/>
      <c r="M126" s="1"/>
      <c r="N126" s="15"/>
    </row>
    <row r="127" spans="1:14" ht="15" customHeight="1" x14ac:dyDescent="0.25">
      <c r="A127" s="121" t="s">
        <v>197</v>
      </c>
      <c r="B127" s="121"/>
      <c r="C127" s="121"/>
      <c r="D127" s="121"/>
      <c r="E127" s="121"/>
      <c r="F127" s="121"/>
      <c r="G127" s="121"/>
      <c r="H127" s="121"/>
      <c r="I127" s="121"/>
      <c r="J127" s="121"/>
      <c r="N127" s="15"/>
    </row>
    <row r="128" spans="1:14" ht="15" customHeight="1" x14ac:dyDescent="0.25">
      <c r="A128" s="121"/>
      <c r="B128" s="121"/>
      <c r="C128" s="121"/>
      <c r="D128" s="121"/>
      <c r="E128" s="121"/>
      <c r="F128" s="121"/>
      <c r="G128" s="121"/>
      <c r="H128" s="121"/>
      <c r="I128" s="121"/>
      <c r="J128" s="121"/>
      <c r="N128" s="15"/>
    </row>
    <row r="129" spans="1:14" ht="15" customHeight="1" x14ac:dyDescent="0.25">
      <c r="A129" s="98"/>
      <c r="B129" s="60" t="s">
        <v>247</v>
      </c>
      <c r="C129" s="61" t="s">
        <v>246</v>
      </c>
      <c r="D129" s="62" t="s">
        <v>86</v>
      </c>
      <c r="E129" s="57">
        <v>2853</v>
      </c>
      <c r="F129" s="57"/>
      <c r="G129" s="57"/>
      <c r="H129" s="58"/>
      <c r="I129" s="40"/>
      <c r="J129" s="58"/>
      <c r="N129" s="15"/>
    </row>
    <row r="130" spans="1:14" s="70" customFormat="1" ht="15" customHeight="1" x14ac:dyDescent="0.25">
      <c r="A130" s="99"/>
      <c r="B130" s="60" t="s">
        <v>248</v>
      </c>
      <c r="C130" s="61" t="s">
        <v>251</v>
      </c>
      <c r="D130" s="62" t="s">
        <v>86</v>
      </c>
      <c r="E130" s="57">
        <v>967</v>
      </c>
      <c r="F130" s="57"/>
      <c r="G130" s="57"/>
      <c r="H130" s="58"/>
      <c r="I130" s="40"/>
      <c r="J130" s="58"/>
      <c r="K130" s="1"/>
      <c r="L130" s="1"/>
      <c r="M130" s="1"/>
      <c r="N130" s="15"/>
    </row>
    <row r="131" spans="1:14" s="70" customFormat="1" ht="15" customHeight="1" x14ac:dyDescent="0.25">
      <c r="A131" s="100"/>
      <c r="B131" s="60" t="s">
        <v>249</v>
      </c>
      <c r="C131" s="61" t="s">
        <v>250</v>
      </c>
      <c r="D131" s="62" t="s">
        <v>86</v>
      </c>
      <c r="E131" s="57"/>
      <c r="F131" s="57"/>
      <c r="G131" s="57"/>
      <c r="H131" s="58"/>
      <c r="I131" s="40"/>
      <c r="J131" s="58"/>
      <c r="K131" s="1"/>
      <c r="L131" s="1"/>
      <c r="M131" s="1"/>
      <c r="N131" s="15"/>
    </row>
    <row r="132" spans="1:14" ht="15" customHeight="1" x14ac:dyDescent="0.25">
      <c r="A132" s="121" t="s">
        <v>198</v>
      </c>
      <c r="B132" s="121"/>
      <c r="C132" s="121"/>
      <c r="D132" s="121"/>
      <c r="E132" s="121"/>
      <c r="F132" s="121"/>
      <c r="G132" s="121"/>
      <c r="H132" s="121"/>
      <c r="I132" s="121"/>
      <c r="J132" s="121"/>
      <c r="N132" s="15"/>
    </row>
    <row r="133" spans="1:14" ht="15" customHeight="1" x14ac:dyDescent="0.25">
      <c r="A133" s="98"/>
      <c r="B133" s="60" t="s">
        <v>247</v>
      </c>
      <c r="C133" s="61" t="s">
        <v>246</v>
      </c>
      <c r="D133" s="62" t="s">
        <v>86</v>
      </c>
      <c r="E133" s="57">
        <v>1385</v>
      </c>
      <c r="F133" s="57"/>
      <c r="G133" s="57"/>
      <c r="H133" s="58"/>
      <c r="I133" s="40"/>
      <c r="J133" s="58"/>
      <c r="N133" s="15"/>
    </row>
    <row r="134" spans="1:14" s="70" customFormat="1" ht="15" customHeight="1" x14ac:dyDescent="0.25">
      <c r="A134" s="99"/>
      <c r="B134" s="60" t="s">
        <v>248</v>
      </c>
      <c r="C134" s="61" t="s">
        <v>251</v>
      </c>
      <c r="D134" s="62" t="s">
        <v>86</v>
      </c>
      <c r="E134" s="57">
        <v>455</v>
      </c>
      <c r="F134" s="57"/>
      <c r="G134" s="57"/>
      <c r="H134" s="58"/>
      <c r="I134" s="40"/>
      <c r="J134" s="58"/>
      <c r="K134" s="1"/>
      <c r="L134" s="1"/>
      <c r="M134" s="1"/>
      <c r="N134" s="15"/>
    </row>
    <row r="135" spans="1:14" s="70" customFormat="1" ht="15" customHeight="1" x14ac:dyDescent="0.25">
      <c r="A135" s="100"/>
      <c r="B135" s="60" t="s">
        <v>249</v>
      </c>
      <c r="C135" s="61" t="s">
        <v>250</v>
      </c>
      <c r="D135" s="62" t="s">
        <v>86</v>
      </c>
      <c r="E135" s="57"/>
      <c r="F135" s="57"/>
      <c r="G135" s="57"/>
      <c r="H135" s="58"/>
      <c r="I135" s="40"/>
      <c r="J135" s="58"/>
      <c r="K135" s="1"/>
      <c r="L135" s="1"/>
      <c r="M135" s="1"/>
      <c r="N135" s="15"/>
    </row>
    <row r="136" spans="1:14" ht="15" customHeight="1" x14ac:dyDescent="0.25">
      <c r="A136" s="121" t="s">
        <v>199</v>
      </c>
      <c r="B136" s="121"/>
      <c r="C136" s="121"/>
      <c r="D136" s="121"/>
      <c r="E136" s="121"/>
      <c r="F136" s="121"/>
      <c r="G136" s="121"/>
      <c r="H136" s="121"/>
      <c r="I136" s="121"/>
      <c r="J136" s="121"/>
      <c r="N136" s="15"/>
    </row>
    <row r="137" spans="1:14" ht="15" customHeight="1" x14ac:dyDescent="0.25">
      <c r="A137" s="98"/>
      <c r="B137" s="60" t="s">
        <v>247</v>
      </c>
      <c r="C137" s="61" t="s">
        <v>246</v>
      </c>
      <c r="D137" s="62" t="s">
        <v>86</v>
      </c>
      <c r="E137" s="57">
        <v>240</v>
      </c>
      <c r="F137" s="57"/>
      <c r="G137" s="57"/>
      <c r="H137" s="58"/>
      <c r="I137" s="40"/>
      <c r="J137" s="57"/>
      <c r="N137" s="15"/>
    </row>
    <row r="138" spans="1:14" s="70" customFormat="1" ht="15" customHeight="1" x14ac:dyDescent="0.25">
      <c r="A138" s="99"/>
      <c r="B138" s="60" t="s">
        <v>248</v>
      </c>
      <c r="C138" s="61" t="s">
        <v>251</v>
      </c>
      <c r="D138" s="62" t="s">
        <v>86</v>
      </c>
      <c r="E138" s="57">
        <v>48</v>
      </c>
      <c r="F138" s="57"/>
      <c r="G138" s="57"/>
      <c r="H138" s="58"/>
      <c r="I138" s="40"/>
      <c r="J138" s="57"/>
      <c r="K138" s="1"/>
      <c r="L138" s="1"/>
      <c r="M138" s="1"/>
      <c r="N138" s="15"/>
    </row>
    <row r="139" spans="1:14" s="70" customFormat="1" ht="15" customHeight="1" x14ac:dyDescent="0.25">
      <c r="A139" s="100"/>
      <c r="B139" s="60" t="s">
        <v>249</v>
      </c>
      <c r="C139" s="61" t="s">
        <v>250</v>
      </c>
      <c r="D139" s="62" t="s">
        <v>86</v>
      </c>
      <c r="E139" s="57"/>
      <c r="F139" s="57"/>
      <c r="G139" s="57"/>
      <c r="H139" s="58"/>
      <c r="I139" s="40"/>
      <c r="J139" s="57"/>
      <c r="K139" s="1"/>
      <c r="L139" s="1"/>
      <c r="M139" s="1"/>
      <c r="N139" s="15"/>
    </row>
    <row r="140" spans="1:14" ht="15" customHeight="1" x14ac:dyDescent="0.25">
      <c r="A140" s="121" t="s">
        <v>200</v>
      </c>
      <c r="B140" s="121"/>
      <c r="C140" s="121"/>
      <c r="D140" s="121"/>
      <c r="E140" s="121"/>
      <c r="F140" s="121"/>
      <c r="G140" s="121"/>
      <c r="H140" s="121"/>
      <c r="I140" s="121"/>
      <c r="J140" s="121"/>
      <c r="N140" s="15"/>
    </row>
    <row r="141" spans="1:14" ht="15" customHeight="1" x14ac:dyDescent="0.25">
      <c r="A141" s="98"/>
      <c r="B141" s="60" t="s">
        <v>247</v>
      </c>
      <c r="C141" s="61" t="s">
        <v>246</v>
      </c>
      <c r="D141" s="62" t="s">
        <v>86</v>
      </c>
      <c r="E141" s="57">
        <v>1186</v>
      </c>
      <c r="F141" s="57"/>
      <c r="G141" s="57"/>
      <c r="H141" s="58"/>
      <c r="I141" s="40"/>
      <c r="J141" s="57"/>
      <c r="N141" s="15"/>
    </row>
    <row r="142" spans="1:14" s="70" customFormat="1" ht="15" customHeight="1" x14ac:dyDescent="0.25">
      <c r="A142" s="99"/>
      <c r="B142" s="60" t="s">
        <v>248</v>
      </c>
      <c r="C142" s="61" t="s">
        <v>251</v>
      </c>
      <c r="D142" s="62" t="s">
        <v>86</v>
      </c>
      <c r="E142" s="57"/>
      <c r="F142" s="57"/>
      <c r="G142" s="57"/>
      <c r="H142" s="58"/>
      <c r="I142" s="40"/>
      <c r="J142" s="57"/>
      <c r="K142" s="1"/>
      <c r="L142" s="1"/>
      <c r="M142" s="1"/>
      <c r="N142" s="15"/>
    </row>
    <row r="143" spans="1:14" s="70" customFormat="1" ht="15" customHeight="1" x14ac:dyDescent="0.25">
      <c r="A143" s="100"/>
      <c r="B143" s="60" t="s">
        <v>249</v>
      </c>
      <c r="C143" s="61" t="s">
        <v>250</v>
      </c>
      <c r="D143" s="62" t="s">
        <v>86</v>
      </c>
      <c r="E143" s="57"/>
      <c r="F143" s="57"/>
      <c r="G143" s="57"/>
      <c r="H143" s="58"/>
      <c r="I143" s="40"/>
      <c r="J143" s="57"/>
      <c r="K143" s="1"/>
      <c r="L143" s="1"/>
      <c r="M143" s="1"/>
      <c r="N143" s="15"/>
    </row>
    <row r="144" spans="1:14" ht="15" customHeight="1" x14ac:dyDescent="0.25">
      <c r="A144" s="121" t="s">
        <v>201</v>
      </c>
      <c r="B144" s="121"/>
      <c r="C144" s="121"/>
      <c r="D144" s="121"/>
      <c r="E144" s="67"/>
      <c r="F144" s="67"/>
      <c r="G144" s="57"/>
      <c r="H144" s="67"/>
      <c r="I144" s="39"/>
      <c r="J144" s="67"/>
      <c r="N144" s="15"/>
    </row>
    <row r="145" spans="1:14" ht="15" customHeight="1" x14ac:dyDescent="0.25">
      <c r="A145" s="92"/>
      <c r="B145" s="60" t="s">
        <v>247</v>
      </c>
      <c r="C145" s="61" t="s">
        <v>246</v>
      </c>
      <c r="D145" s="62" t="s">
        <v>86</v>
      </c>
      <c r="E145" s="57">
        <f>E141+E137+E133+E129+E124</f>
        <v>6287</v>
      </c>
      <c r="F145" s="80">
        <f>SUM(E145:E147)</f>
        <v>9013</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2726</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57"/>
      <c r="H148" s="57"/>
      <c r="I148" s="9"/>
      <c r="J148" s="41">
        <f t="shared" ref="J148:J170" si="30">H148*I148</f>
        <v>0</v>
      </c>
      <c r="N148" s="15"/>
    </row>
    <row r="149" spans="1:14" ht="15" customHeight="1" x14ac:dyDescent="0.25">
      <c r="A149" s="117"/>
      <c r="B149" s="22" t="s">
        <v>203</v>
      </c>
      <c r="C149" s="16" t="s">
        <v>204</v>
      </c>
      <c r="D149" s="106" t="s">
        <v>86</v>
      </c>
      <c r="E149" s="57">
        <v>9013</v>
      </c>
      <c r="F149" s="57"/>
      <c r="G149" s="52"/>
      <c r="H149" s="57">
        <f t="shared" ref="H149:H150" si="31">E149*G149</f>
        <v>0</v>
      </c>
      <c r="I149" s="42">
        <v>0.08</v>
      </c>
      <c r="J149" s="41">
        <f t="shared" si="30"/>
        <v>0</v>
      </c>
      <c r="N149" s="15"/>
    </row>
    <row r="150" spans="1:14" ht="15" customHeight="1" x14ac:dyDescent="0.25">
      <c r="A150" s="118"/>
      <c r="B150" s="22" t="s">
        <v>205</v>
      </c>
      <c r="C150" s="16" t="s">
        <v>206</v>
      </c>
      <c r="D150" s="107"/>
      <c r="E150" s="57">
        <v>896</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67"/>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7.5</v>
      </c>
      <c r="F158" s="59">
        <v>7.5</v>
      </c>
      <c r="G158" s="57">
        <f>$G$167</f>
        <v>0</v>
      </c>
      <c r="H158" s="58">
        <f>F158*G158</f>
        <v>0</v>
      </c>
      <c r="I158" s="31">
        <v>0.08</v>
      </c>
      <c r="J158" s="41">
        <f t="shared" si="30"/>
        <v>0</v>
      </c>
      <c r="N158" s="15" t="s">
        <v>28</v>
      </c>
    </row>
    <row r="159" spans="1:14" ht="15" customHeight="1" thickBot="1" x14ac:dyDescent="0.3">
      <c r="A159" s="107"/>
      <c r="B159" s="22" t="s">
        <v>212</v>
      </c>
      <c r="C159" s="22" t="s">
        <v>220</v>
      </c>
      <c r="D159" s="107"/>
      <c r="E159" s="59">
        <v>3</v>
      </c>
      <c r="F159" s="59">
        <v>3</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c r="F165" s="59"/>
      <c r="G165" s="57">
        <f>$G$167</f>
        <v>0</v>
      </c>
      <c r="H165" s="58">
        <f>F165*G165</f>
        <v>0</v>
      </c>
      <c r="I165" s="31">
        <v>0.23</v>
      </c>
      <c r="J165" s="41">
        <f t="shared" si="30"/>
        <v>0</v>
      </c>
      <c r="N165" s="26" t="s">
        <v>177</v>
      </c>
    </row>
    <row r="166" spans="1:14" ht="15" customHeight="1" x14ac:dyDescent="0.25">
      <c r="A166" s="111" t="s">
        <v>229</v>
      </c>
      <c r="B166" s="112"/>
      <c r="C166" s="112"/>
      <c r="D166" s="113"/>
      <c r="E166" s="59"/>
      <c r="F166" s="59"/>
      <c r="G166" s="57"/>
      <c r="H166" s="58"/>
      <c r="I166" s="42"/>
      <c r="J166" s="41">
        <f t="shared" si="30"/>
        <v>0</v>
      </c>
    </row>
    <row r="167" spans="1:14" ht="15" customHeight="1" x14ac:dyDescent="0.25">
      <c r="A167" s="104"/>
      <c r="B167" s="105" t="s">
        <v>230</v>
      </c>
      <c r="C167" s="22" t="s">
        <v>231</v>
      </c>
      <c r="D167" s="106" t="s">
        <v>232</v>
      </c>
      <c r="E167" s="30"/>
      <c r="F167" s="30">
        <f>SUMIFS(F25:F165,N25:N165,"GODZ R8")</f>
        <v>4090.75</v>
      </c>
      <c r="G167" s="102"/>
      <c r="H167" s="12">
        <f>SUMIFS(H25:H165,N25:N165,"GODZ R8")</f>
        <v>0</v>
      </c>
      <c r="I167" s="31">
        <v>0.08</v>
      </c>
      <c r="J167" s="41">
        <f t="shared" si="30"/>
        <v>0</v>
      </c>
      <c r="N167" s="7" t="s">
        <v>233</v>
      </c>
    </row>
    <row r="168" spans="1:14" ht="15" customHeight="1" x14ac:dyDescent="0.25">
      <c r="A168" s="104"/>
      <c r="B168" s="105"/>
      <c r="C168" s="22" t="s">
        <v>231</v>
      </c>
      <c r="D168" s="114"/>
      <c r="E168" s="30"/>
      <c r="F168" s="30">
        <f>SUMIFS(F25:F165,N25:N165,"GODZ R23")</f>
        <v>0</v>
      </c>
      <c r="G168" s="103"/>
      <c r="H168" s="12">
        <f>SUMIFS(H25:H165,N25:N165,"GODZ R23")</f>
        <v>0</v>
      </c>
      <c r="I168" s="31">
        <v>0.23</v>
      </c>
      <c r="J168" s="41">
        <f t="shared" si="30"/>
        <v>0</v>
      </c>
      <c r="N168" s="7" t="s">
        <v>234</v>
      </c>
    </row>
    <row r="169" spans="1:14" ht="15" customHeight="1" x14ac:dyDescent="0.25">
      <c r="A169" s="104"/>
      <c r="B169" s="105" t="s">
        <v>235</v>
      </c>
      <c r="C169" s="22" t="s">
        <v>236</v>
      </c>
      <c r="D169" s="114"/>
      <c r="E169" s="30"/>
      <c r="F169" s="30">
        <f>SUMIFS(F25:F165,N25:N165,"GODZ M8")</f>
        <v>183.01999999999998</v>
      </c>
      <c r="G169" s="102"/>
      <c r="H169" s="12">
        <f>SUMIFS(H25:H165,N25:N165,"GODZ M8")</f>
        <v>0</v>
      </c>
      <c r="I169" s="31">
        <v>0.08</v>
      </c>
      <c r="J169" s="41">
        <f t="shared" si="30"/>
        <v>0</v>
      </c>
      <c r="N169" s="7" t="s">
        <v>237</v>
      </c>
    </row>
    <row r="170" spans="1:14" ht="15" customHeight="1" x14ac:dyDescent="0.25">
      <c r="A170" s="104"/>
      <c r="B170" s="105"/>
      <c r="C170" s="22" t="s">
        <v>236</v>
      </c>
      <c r="D170" s="107"/>
      <c r="E170" s="30"/>
      <c r="F170" s="30">
        <f>SUMIFS(F25:F165,N25:N165,"GODZ M23")</f>
        <v>0</v>
      </c>
      <c r="G170" s="103"/>
      <c r="H170" s="12">
        <f>SUMIFS(H25:H165,N25:N165,"GODZ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687D3-FE68-4DB4-8EC8-BB3FAA43A21F}">
  <sheetPr>
    <tabColor rgb="FF92D050"/>
    <pageSetUpPr fitToPage="1"/>
  </sheetPr>
  <dimension ref="A1:N183"/>
  <sheetViews>
    <sheetView showZeros="0" view="pageBreakPreview" zoomScaleNormal="75" zoomScaleSheetLayoutView="100" workbookViewId="0">
      <selection activeCell="D3" sqref="D3:J7"/>
    </sheetView>
  </sheetViews>
  <sheetFormatPr defaultColWidth="8.85546875" defaultRowHeight="15" customHeight="1" x14ac:dyDescent="0.25"/>
  <cols>
    <col min="1" max="1" width="5.7109375" style="4" customWidth="1"/>
    <col min="2" max="2" width="20.7109375" style="4" customWidth="1"/>
    <col min="3" max="3" width="80.7109375" style="4" customWidth="1"/>
    <col min="4" max="4" width="10.7109375" style="5" customWidth="1"/>
    <col min="5" max="7" width="10.7109375" style="2" customWidth="1"/>
    <col min="8" max="8" width="15.7109375" style="2" customWidth="1"/>
    <col min="9" max="9" width="10.7109375" style="6" customWidth="1"/>
    <col min="10" max="10" width="15.7109375" style="2" customWidth="1"/>
    <col min="11" max="13" width="15.7109375" style="1" customWidth="1"/>
    <col min="14" max="14" width="15.7109375" style="7" customWidth="1"/>
    <col min="15" max="16384" width="8.85546875" style="4"/>
  </cols>
  <sheetData>
    <row r="1" spans="1:10" ht="15" customHeight="1" x14ac:dyDescent="0.25">
      <c r="A1" s="144"/>
      <c r="B1" s="144"/>
      <c r="C1" s="144"/>
      <c r="D1" s="144"/>
      <c r="E1" s="144"/>
      <c r="F1" s="144"/>
      <c r="G1" s="144"/>
      <c r="H1" s="147" t="s">
        <v>0</v>
      </c>
      <c r="I1" s="147"/>
      <c r="J1" s="147"/>
    </row>
    <row r="2" spans="1:10" ht="15" customHeight="1" x14ac:dyDescent="0.25">
      <c r="A2" s="144"/>
      <c r="B2" s="144"/>
      <c r="C2" s="144"/>
      <c r="D2" s="144"/>
      <c r="E2" s="144"/>
      <c r="F2" s="144"/>
      <c r="G2" s="144"/>
      <c r="H2" s="144"/>
      <c r="I2" s="144"/>
    </row>
    <row r="3" spans="1:10" ht="15" customHeight="1" x14ac:dyDescent="0.25">
      <c r="A3" s="142"/>
      <c r="B3" s="142"/>
      <c r="C3" s="142"/>
      <c r="D3" s="144"/>
      <c r="E3" s="144"/>
      <c r="F3" s="144"/>
      <c r="G3" s="144"/>
      <c r="H3" s="144"/>
      <c r="I3" s="144"/>
      <c r="J3" s="144"/>
    </row>
    <row r="4" spans="1:10" ht="15" customHeight="1" x14ac:dyDescent="0.25">
      <c r="A4" s="148"/>
      <c r="B4" s="148"/>
      <c r="C4" s="148"/>
      <c r="D4" s="144"/>
      <c r="E4" s="144"/>
      <c r="F4" s="144"/>
      <c r="G4" s="144"/>
      <c r="H4" s="144"/>
      <c r="I4" s="144"/>
      <c r="J4" s="144"/>
    </row>
    <row r="5" spans="1:10" ht="15" customHeight="1" x14ac:dyDescent="0.25">
      <c r="A5" s="148"/>
      <c r="B5" s="148"/>
      <c r="C5" s="148"/>
      <c r="D5" s="144"/>
      <c r="E5" s="144"/>
      <c r="F5" s="144"/>
      <c r="G5" s="144"/>
      <c r="H5" s="144"/>
      <c r="I5" s="144"/>
      <c r="J5" s="144"/>
    </row>
    <row r="6" spans="1:10" ht="15" customHeight="1" x14ac:dyDescent="0.25">
      <c r="A6" s="142"/>
      <c r="B6" s="142"/>
      <c r="C6" s="142"/>
      <c r="D6" s="144"/>
      <c r="E6" s="144"/>
      <c r="F6" s="144"/>
      <c r="G6" s="144"/>
      <c r="H6" s="144"/>
      <c r="I6" s="144"/>
      <c r="J6" s="144"/>
    </row>
    <row r="7" spans="1:10" ht="15" customHeight="1" x14ac:dyDescent="0.25">
      <c r="A7" s="149" t="s">
        <v>1</v>
      </c>
      <c r="B7" s="149"/>
      <c r="C7" s="149"/>
      <c r="D7" s="144"/>
      <c r="E7" s="144"/>
      <c r="F7" s="144"/>
      <c r="G7" s="144"/>
      <c r="H7" s="144"/>
      <c r="I7" s="144"/>
      <c r="J7" s="144"/>
    </row>
    <row r="8" spans="1:10" ht="15" customHeight="1" x14ac:dyDescent="0.25">
      <c r="A8" s="142"/>
      <c r="B8" s="142"/>
      <c r="C8" s="142"/>
      <c r="D8" s="143"/>
      <c r="E8" s="143"/>
      <c r="F8" s="143"/>
      <c r="G8" s="143"/>
      <c r="H8" s="2" t="s">
        <v>2</v>
      </c>
      <c r="I8" s="3"/>
      <c r="J8" s="2" t="s">
        <v>3</v>
      </c>
    </row>
    <row r="9" spans="1:10" ht="15" customHeight="1" x14ac:dyDescent="0.25">
      <c r="A9" s="144"/>
      <c r="B9" s="144"/>
      <c r="C9" s="144"/>
      <c r="D9" s="144"/>
      <c r="E9" s="144"/>
      <c r="F9" s="144"/>
      <c r="G9" s="144"/>
      <c r="H9" s="144"/>
      <c r="I9" s="144"/>
      <c r="J9" s="144"/>
    </row>
    <row r="10" spans="1:10" ht="15" customHeight="1" x14ac:dyDescent="0.25">
      <c r="A10" s="145" t="s">
        <v>4</v>
      </c>
      <c r="B10" s="145"/>
      <c r="C10" s="145"/>
      <c r="D10" s="145"/>
      <c r="E10" s="145"/>
      <c r="F10" s="145"/>
      <c r="G10" s="145"/>
      <c r="H10" s="145"/>
      <c r="I10" s="145"/>
      <c r="J10" s="145"/>
    </row>
    <row r="11" spans="1:10" ht="15" customHeight="1" x14ac:dyDescent="0.25">
      <c r="A11" s="145"/>
      <c r="B11" s="145"/>
      <c r="C11" s="145"/>
      <c r="D11" s="145"/>
      <c r="E11" s="145"/>
      <c r="F11" s="145"/>
      <c r="G11" s="145"/>
      <c r="H11" s="145"/>
      <c r="I11" s="145"/>
      <c r="J11" s="145"/>
    </row>
    <row r="12" spans="1:10" ht="15" customHeight="1" x14ac:dyDescent="0.25">
      <c r="A12" s="146" t="s">
        <v>5</v>
      </c>
      <c r="B12" s="146"/>
      <c r="C12" s="146"/>
      <c r="D12" s="144"/>
      <c r="E12" s="144"/>
      <c r="F12" s="144"/>
      <c r="G12" s="144"/>
      <c r="H12" s="144"/>
      <c r="I12" s="144"/>
      <c r="J12" s="144"/>
    </row>
    <row r="13" spans="1:10" ht="15" customHeight="1" x14ac:dyDescent="0.25">
      <c r="A13" s="146" t="s">
        <v>6</v>
      </c>
      <c r="B13" s="146"/>
      <c r="C13" s="146"/>
      <c r="D13" s="144"/>
      <c r="E13" s="144"/>
      <c r="F13" s="144"/>
      <c r="G13" s="144"/>
      <c r="H13" s="144"/>
      <c r="I13" s="144"/>
      <c r="J13" s="144"/>
    </row>
    <row r="14" spans="1:10" ht="15" customHeight="1" x14ac:dyDescent="0.25">
      <c r="A14" s="146" t="s">
        <v>7</v>
      </c>
      <c r="B14" s="146"/>
      <c r="C14" s="146"/>
      <c r="D14" s="144"/>
      <c r="E14" s="144"/>
      <c r="F14" s="144"/>
      <c r="G14" s="144"/>
      <c r="H14" s="144"/>
      <c r="I14" s="144"/>
      <c r="J14" s="144"/>
    </row>
    <row r="15" spans="1:10" ht="15" customHeight="1" x14ac:dyDescent="0.25">
      <c r="A15" s="146" t="s">
        <v>242</v>
      </c>
      <c r="B15" s="146"/>
      <c r="C15" s="146"/>
      <c r="D15" s="144"/>
      <c r="E15" s="144"/>
      <c r="F15" s="144"/>
      <c r="G15" s="144"/>
      <c r="H15" s="144"/>
      <c r="I15" s="144"/>
      <c r="J15" s="144"/>
    </row>
    <row r="16" spans="1:10" ht="15" customHeight="1" x14ac:dyDescent="0.25">
      <c r="A16" s="134" t="s">
        <v>8</v>
      </c>
      <c r="B16" s="134"/>
      <c r="C16" s="134"/>
      <c r="D16" s="134"/>
      <c r="E16" s="134"/>
      <c r="F16" s="134"/>
      <c r="G16" s="134"/>
      <c r="H16" s="134"/>
      <c r="I16" s="134"/>
      <c r="J16" s="134"/>
    </row>
    <row r="17" spans="1:14" ht="15" customHeight="1" x14ac:dyDescent="0.25">
      <c r="A17" s="4" t="s">
        <v>9</v>
      </c>
    </row>
    <row r="18" spans="1:14" ht="15" customHeight="1" x14ac:dyDescent="0.25">
      <c r="A18" s="4" t="s">
        <v>253</v>
      </c>
    </row>
    <row r="19" spans="1:14" ht="15" customHeight="1" x14ac:dyDescent="0.25">
      <c r="A19" s="4" t="s">
        <v>10</v>
      </c>
    </row>
    <row r="21" spans="1:14" s="5" customFormat="1" ht="15" customHeight="1" x14ac:dyDescent="0.25">
      <c r="A21" s="135" t="s">
        <v>11</v>
      </c>
      <c r="B21" s="135" t="s">
        <v>12</v>
      </c>
      <c r="C21" s="135"/>
      <c r="D21" s="136" t="s">
        <v>13</v>
      </c>
      <c r="E21" s="137" t="s">
        <v>14</v>
      </c>
      <c r="F21" s="137" t="s">
        <v>15</v>
      </c>
      <c r="G21" s="138" t="s">
        <v>16</v>
      </c>
      <c r="H21" s="138" t="s">
        <v>17</v>
      </c>
      <c r="I21" s="139" t="s">
        <v>18</v>
      </c>
      <c r="J21" s="138" t="s">
        <v>19</v>
      </c>
      <c r="K21" s="1"/>
      <c r="L21" s="1"/>
      <c r="M21" s="1"/>
      <c r="N21" s="7"/>
    </row>
    <row r="22" spans="1:14" s="5" customFormat="1" ht="15" customHeight="1" x14ac:dyDescent="0.25">
      <c r="A22" s="135"/>
      <c r="B22" s="135"/>
      <c r="C22" s="135"/>
      <c r="D22" s="136"/>
      <c r="E22" s="137"/>
      <c r="F22" s="137"/>
      <c r="G22" s="138"/>
      <c r="H22" s="138"/>
      <c r="I22" s="139"/>
      <c r="J22" s="138"/>
      <c r="K22" s="1"/>
      <c r="L22" s="1"/>
      <c r="M22" s="1"/>
      <c r="N22" s="7"/>
    </row>
    <row r="23" spans="1:14" s="5" customFormat="1" ht="15" customHeight="1" x14ac:dyDescent="0.25">
      <c r="A23" s="135"/>
      <c r="B23" s="135"/>
      <c r="C23" s="135"/>
      <c r="D23" s="136"/>
      <c r="E23" s="137"/>
      <c r="F23" s="137"/>
      <c r="G23" s="138"/>
      <c r="H23" s="138"/>
      <c r="I23" s="139"/>
      <c r="J23" s="138"/>
      <c r="K23" s="1"/>
      <c r="L23" s="1"/>
      <c r="M23" s="1"/>
      <c r="N23" s="7"/>
    </row>
    <row r="24" spans="1:14" s="5" customFormat="1" ht="15" customHeight="1" thickBot="1" x14ac:dyDescent="0.3">
      <c r="A24" s="135"/>
      <c r="B24" s="135"/>
      <c r="C24" s="135"/>
      <c r="D24" s="136"/>
      <c r="E24" s="137"/>
      <c r="F24" s="137"/>
      <c r="G24" s="138"/>
      <c r="H24" s="138"/>
      <c r="I24" s="139"/>
      <c r="J24" s="138"/>
      <c r="K24" s="1" t="s">
        <v>20</v>
      </c>
      <c r="L24" s="1" t="s">
        <v>21</v>
      </c>
      <c r="M24" s="1" t="s">
        <v>22</v>
      </c>
      <c r="N24" s="7"/>
    </row>
    <row r="25" spans="1:14" ht="15" customHeight="1" x14ac:dyDescent="0.25">
      <c r="A25" s="115" t="s">
        <v>23</v>
      </c>
      <c r="B25" s="115"/>
      <c r="C25" s="115"/>
      <c r="D25" s="115"/>
      <c r="E25" s="63"/>
      <c r="F25" s="63"/>
      <c r="G25" s="63"/>
      <c r="H25" s="63"/>
      <c r="I25" s="9"/>
      <c r="J25" s="55"/>
      <c r="K25" s="2">
        <f>SUM(H25:H73)</f>
        <v>0</v>
      </c>
      <c r="L25" s="2">
        <f>SUM(J25:J73)</f>
        <v>0</v>
      </c>
      <c r="M25" s="2"/>
      <c r="N25" s="11"/>
    </row>
    <row r="26" spans="1:14" ht="15" customHeight="1" x14ac:dyDescent="0.25">
      <c r="A26" s="130" t="s">
        <v>24</v>
      </c>
      <c r="B26" s="130"/>
      <c r="C26" s="130"/>
      <c r="D26" s="130"/>
      <c r="E26" s="58"/>
      <c r="F26" s="58"/>
      <c r="G26" s="58"/>
      <c r="H26" s="58"/>
      <c r="I26" s="13"/>
      <c r="J26" s="14"/>
      <c r="K26"/>
      <c r="L26"/>
      <c r="M26"/>
      <c r="N26" s="15"/>
    </row>
    <row r="27" spans="1:14" ht="30" customHeight="1" x14ac:dyDescent="0.25">
      <c r="A27" s="117"/>
      <c r="B27" s="16" t="s">
        <v>25</v>
      </c>
      <c r="C27" s="16" t="s">
        <v>26</v>
      </c>
      <c r="D27" s="127" t="s">
        <v>27</v>
      </c>
      <c r="E27" s="57"/>
      <c r="F27" s="57"/>
      <c r="G27" s="57">
        <f>$G$167</f>
        <v>0</v>
      </c>
      <c r="H27" s="58">
        <f>F27*G27</f>
        <v>0</v>
      </c>
      <c r="I27" s="18">
        <v>0.08</v>
      </c>
      <c r="J27" s="14">
        <f>H27*I27</f>
        <v>0</v>
      </c>
      <c r="K27"/>
      <c r="L27"/>
      <c r="M27"/>
      <c r="N27" s="15" t="s">
        <v>28</v>
      </c>
    </row>
    <row r="28" spans="1:14" ht="15" customHeight="1" x14ac:dyDescent="0.25">
      <c r="A28" s="119"/>
      <c r="B28" s="19" t="s">
        <v>29</v>
      </c>
      <c r="C28" s="131" t="s">
        <v>30</v>
      </c>
      <c r="D28" s="128"/>
      <c r="E28" s="57"/>
      <c r="F28" s="57"/>
      <c r="G28" s="57">
        <f t="shared" ref="G28:G35" si="0">$G$167</f>
        <v>0</v>
      </c>
      <c r="H28" s="58">
        <f t="shared" ref="H28:H35" si="1">F28*G28</f>
        <v>0</v>
      </c>
      <c r="I28" s="18">
        <v>0.08</v>
      </c>
      <c r="J28" s="14">
        <f t="shared" ref="J28:J91" si="2">H28*I28</f>
        <v>0</v>
      </c>
      <c r="K28"/>
      <c r="L28"/>
      <c r="M28"/>
      <c r="N28" s="15" t="s">
        <v>28</v>
      </c>
    </row>
    <row r="29" spans="1:14" ht="15" customHeight="1" x14ac:dyDescent="0.25">
      <c r="A29" s="119"/>
      <c r="B29" s="19" t="s">
        <v>31</v>
      </c>
      <c r="C29" s="132"/>
      <c r="D29" s="128"/>
      <c r="E29" s="57"/>
      <c r="F29" s="57"/>
      <c r="G29" s="57">
        <f t="shared" si="0"/>
        <v>0</v>
      </c>
      <c r="H29" s="58">
        <f t="shared" si="1"/>
        <v>0</v>
      </c>
      <c r="I29" s="18">
        <v>0.08</v>
      </c>
      <c r="J29" s="14">
        <f t="shared" si="2"/>
        <v>0</v>
      </c>
      <c r="K29"/>
      <c r="L29"/>
      <c r="M29"/>
      <c r="N29" s="15" t="s">
        <v>28</v>
      </c>
    </row>
    <row r="30" spans="1:14" ht="15" customHeight="1" x14ac:dyDescent="0.25">
      <c r="A30" s="119"/>
      <c r="B30" s="19" t="s">
        <v>32</v>
      </c>
      <c r="C30" s="132"/>
      <c r="D30" s="128"/>
      <c r="E30" s="57">
        <v>0.6</v>
      </c>
      <c r="F30" s="57">
        <v>21.6</v>
      </c>
      <c r="G30" s="57">
        <f t="shared" si="0"/>
        <v>0</v>
      </c>
      <c r="H30" s="58">
        <f t="shared" si="1"/>
        <v>0</v>
      </c>
      <c r="I30" s="18">
        <v>0.08</v>
      </c>
      <c r="J30" s="14">
        <f t="shared" si="2"/>
        <v>0</v>
      </c>
      <c r="K30"/>
      <c r="L30"/>
      <c r="M30"/>
      <c r="N30" s="15" t="s">
        <v>28</v>
      </c>
    </row>
    <row r="31" spans="1:14" ht="15" customHeight="1" x14ac:dyDescent="0.25">
      <c r="A31" s="119"/>
      <c r="B31" s="19" t="s">
        <v>33</v>
      </c>
      <c r="C31" s="132"/>
      <c r="D31" s="128"/>
      <c r="E31" s="57">
        <v>1.8</v>
      </c>
      <c r="F31" s="57">
        <v>77.400000000000006</v>
      </c>
      <c r="G31" s="57">
        <f t="shared" si="0"/>
        <v>0</v>
      </c>
      <c r="H31" s="58">
        <f t="shared" si="1"/>
        <v>0</v>
      </c>
      <c r="I31" s="18">
        <v>0.08</v>
      </c>
      <c r="J31" s="14">
        <f t="shared" si="2"/>
        <v>0</v>
      </c>
      <c r="K31"/>
      <c r="L31"/>
      <c r="M31"/>
      <c r="N31" s="15" t="s">
        <v>28</v>
      </c>
    </row>
    <row r="32" spans="1:14" ht="15" customHeight="1" x14ac:dyDescent="0.25">
      <c r="A32" s="119"/>
      <c r="B32" s="19" t="s">
        <v>34</v>
      </c>
      <c r="C32" s="132"/>
      <c r="D32" s="128"/>
      <c r="E32" s="57"/>
      <c r="F32" s="57"/>
      <c r="G32" s="57">
        <f t="shared" si="0"/>
        <v>0</v>
      </c>
      <c r="H32" s="58">
        <f t="shared" si="1"/>
        <v>0</v>
      </c>
      <c r="I32" s="18">
        <v>0.08</v>
      </c>
      <c r="J32" s="14">
        <f t="shared" si="2"/>
        <v>0</v>
      </c>
      <c r="K32"/>
      <c r="L32"/>
      <c r="M32"/>
      <c r="N32" s="15" t="s">
        <v>28</v>
      </c>
    </row>
    <row r="33" spans="1:14" ht="15" customHeight="1" x14ac:dyDescent="0.25">
      <c r="A33" s="119"/>
      <c r="B33" s="19" t="s">
        <v>35</v>
      </c>
      <c r="C33" s="132"/>
      <c r="D33" s="128"/>
      <c r="E33" s="57"/>
      <c r="F33" s="57"/>
      <c r="G33" s="57">
        <f t="shared" si="0"/>
        <v>0</v>
      </c>
      <c r="H33" s="58">
        <f t="shared" si="1"/>
        <v>0</v>
      </c>
      <c r="I33" s="18">
        <v>0.08</v>
      </c>
      <c r="J33" s="14">
        <f t="shared" si="2"/>
        <v>0</v>
      </c>
      <c r="K33"/>
      <c r="L33"/>
      <c r="M33"/>
      <c r="N33" s="15" t="s">
        <v>28</v>
      </c>
    </row>
    <row r="34" spans="1:14" ht="15" customHeight="1" x14ac:dyDescent="0.25">
      <c r="A34" s="119"/>
      <c r="B34" s="19" t="s">
        <v>36</v>
      </c>
      <c r="C34" s="132"/>
      <c r="D34" s="128"/>
      <c r="E34" s="57">
        <v>0.54</v>
      </c>
      <c r="F34" s="57">
        <v>32.4</v>
      </c>
      <c r="G34" s="57">
        <f t="shared" si="0"/>
        <v>0</v>
      </c>
      <c r="H34" s="58">
        <f t="shared" si="1"/>
        <v>0</v>
      </c>
      <c r="I34" s="18">
        <v>0.08</v>
      </c>
      <c r="J34" s="14">
        <f t="shared" si="2"/>
        <v>0</v>
      </c>
      <c r="K34"/>
      <c r="L34"/>
      <c r="M34"/>
      <c r="N34" s="15" t="s">
        <v>28</v>
      </c>
    </row>
    <row r="35" spans="1:14" ht="15" customHeight="1" x14ac:dyDescent="0.25">
      <c r="A35" s="119"/>
      <c r="B35" s="19" t="s">
        <v>37</v>
      </c>
      <c r="C35" s="133"/>
      <c r="D35" s="128"/>
      <c r="E35" s="57"/>
      <c r="F35" s="57"/>
      <c r="G35" s="57">
        <f t="shared" si="0"/>
        <v>0</v>
      </c>
      <c r="H35" s="58">
        <f t="shared" si="1"/>
        <v>0</v>
      </c>
      <c r="I35" s="18">
        <v>0.08</v>
      </c>
      <c r="J35" s="14">
        <f t="shared" si="2"/>
        <v>0</v>
      </c>
      <c r="K35"/>
      <c r="L35"/>
      <c r="M35"/>
      <c r="N35" s="15" t="s">
        <v>28</v>
      </c>
    </row>
    <row r="36" spans="1:14" ht="15" customHeight="1" x14ac:dyDescent="0.25">
      <c r="A36" s="118"/>
      <c r="B36" s="16" t="s">
        <v>38</v>
      </c>
      <c r="C36" s="16" t="s">
        <v>39</v>
      </c>
      <c r="D36" s="20" t="s">
        <v>40</v>
      </c>
      <c r="E36" s="57">
        <v>1662</v>
      </c>
      <c r="F36" s="57">
        <v>432.12</v>
      </c>
      <c r="G36" s="57">
        <f>$G$167</f>
        <v>0</v>
      </c>
      <c r="H36" s="58">
        <f>F36*G36</f>
        <v>0</v>
      </c>
      <c r="I36" s="18">
        <v>0.08</v>
      </c>
      <c r="J36" s="14">
        <f t="shared" si="2"/>
        <v>0</v>
      </c>
      <c r="K36"/>
      <c r="L36"/>
      <c r="M36"/>
      <c r="N36" s="15" t="s">
        <v>28</v>
      </c>
    </row>
    <row r="37" spans="1:14" ht="15" customHeight="1" x14ac:dyDescent="0.25">
      <c r="A37" s="104" t="s">
        <v>41</v>
      </c>
      <c r="B37" s="104"/>
      <c r="C37" s="104"/>
      <c r="D37" s="104"/>
      <c r="E37" s="57"/>
      <c r="F37" s="57"/>
      <c r="G37" s="57"/>
      <c r="H37" s="57"/>
      <c r="I37" s="21"/>
      <c r="J37" s="14">
        <f t="shared" si="2"/>
        <v>0</v>
      </c>
      <c r="K37"/>
      <c r="L37"/>
      <c r="M37"/>
      <c r="N37" s="15"/>
    </row>
    <row r="38" spans="1:14" ht="15" customHeight="1" x14ac:dyDescent="0.25">
      <c r="A38" s="117"/>
      <c r="B38" s="16" t="s">
        <v>42</v>
      </c>
      <c r="C38" s="16" t="s">
        <v>43</v>
      </c>
      <c r="D38" s="20" t="s">
        <v>44</v>
      </c>
      <c r="E38" s="57">
        <v>5.67</v>
      </c>
      <c r="F38" s="57">
        <v>141.08000000000001</v>
      </c>
      <c r="G38" s="57">
        <f t="shared" ref="G38:G41" si="3">$G$167</f>
        <v>0</v>
      </c>
      <c r="H38" s="58">
        <f t="shared" ref="H38:H41" si="4">F38*G38</f>
        <v>0</v>
      </c>
      <c r="I38" s="18">
        <v>0.08</v>
      </c>
      <c r="J38" s="14">
        <f t="shared" si="2"/>
        <v>0</v>
      </c>
      <c r="K38"/>
      <c r="L38"/>
      <c r="M38"/>
      <c r="N38" s="15" t="s">
        <v>28</v>
      </c>
    </row>
    <row r="39" spans="1:14" ht="15" customHeight="1" x14ac:dyDescent="0.25">
      <c r="A39" s="119"/>
      <c r="B39" s="16" t="s">
        <v>45</v>
      </c>
      <c r="C39" s="16" t="s">
        <v>46</v>
      </c>
      <c r="D39" s="20" t="s">
        <v>47</v>
      </c>
      <c r="E39" s="57"/>
      <c r="F39" s="57"/>
      <c r="G39" s="57">
        <f t="shared" si="3"/>
        <v>0</v>
      </c>
      <c r="H39" s="58">
        <f t="shared" si="4"/>
        <v>0</v>
      </c>
      <c r="I39" s="18">
        <v>0.08</v>
      </c>
      <c r="J39" s="14">
        <f t="shared" si="2"/>
        <v>0</v>
      </c>
      <c r="K39"/>
      <c r="L39"/>
      <c r="M39"/>
      <c r="N39" s="15" t="s">
        <v>28</v>
      </c>
    </row>
    <row r="40" spans="1:14" ht="15" customHeight="1" x14ac:dyDescent="0.25">
      <c r="A40" s="119"/>
      <c r="B40" s="16" t="s">
        <v>48</v>
      </c>
      <c r="C40" s="16" t="s">
        <v>49</v>
      </c>
      <c r="D40" s="20" t="s">
        <v>44</v>
      </c>
      <c r="E40" s="57">
        <v>5.67</v>
      </c>
      <c r="F40" s="57">
        <v>70.540000000000006</v>
      </c>
      <c r="G40" s="57">
        <f t="shared" si="3"/>
        <v>0</v>
      </c>
      <c r="H40" s="58">
        <f t="shared" si="4"/>
        <v>0</v>
      </c>
      <c r="I40" s="18">
        <v>0.08</v>
      </c>
      <c r="J40" s="14">
        <f t="shared" si="2"/>
        <v>0</v>
      </c>
      <c r="K40"/>
      <c r="L40"/>
      <c r="M40"/>
      <c r="N40" s="15" t="s">
        <v>28</v>
      </c>
    </row>
    <row r="41" spans="1:14" ht="15" customHeight="1" x14ac:dyDescent="0.25">
      <c r="A41" s="119"/>
      <c r="B41" s="16" t="s">
        <v>50</v>
      </c>
      <c r="C41" s="16" t="s">
        <v>51</v>
      </c>
      <c r="D41" s="20" t="s">
        <v>47</v>
      </c>
      <c r="E41" s="57"/>
      <c r="F41" s="57"/>
      <c r="G41" s="57">
        <f t="shared" si="3"/>
        <v>0</v>
      </c>
      <c r="H41" s="58">
        <f t="shared" si="4"/>
        <v>0</v>
      </c>
      <c r="I41" s="18">
        <v>0.08</v>
      </c>
      <c r="J41" s="14">
        <f t="shared" si="2"/>
        <v>0</v>
      </c>
      <c r="K41"/>
      <c r="L41"/>
      <c r="M41"/>
      <c r="N41" s="15" t="s">
        <v>28</v>
      </c>
    </row>
    <row r="42" spans="1:14" ht="15" customHeight="1" x14ac:dyDescent="0.25">
      <c r="A42" s="119"/>
      <c r="B42" s="16" t="s">
        <v>52</v>
      </c>
      <c r="C42" s="16" t="s">
        <v>53</v>
      </c>
      <c r="D42" s="127" t="s">
        <v>44</v>
      </c>
      <c r="E42" s="57">
        <v>55.89</v>
      </c>
      <c r="F42" s="57">
        <v>47.99</v>
      </c>
      <c r="G42" s="57">
        <f>$G$169</f>
        <v>0</v>
      </c>
      <c r="H42" s="58">
        <f>F42*G42</f>
        <v>0</v>
      </c>
      <c r="I42" s="18">
        <v>0.08</v>
      </c>
      <c r="J42" s="14">
        <f t="shared" si="2"/>
        <v>0</v>
      </c>
      <c r="K42"/>
      <c r="L42"/>
      <c r="M42"/>
      <c r="N42" s="15" t="s">
        <v>54</v>
      </c>
    </row>
    <row r="43" spans="1:14" ht="15" customHeight="1" x14ac:dyDescent="0.25">
      <c r="A43" s="119"/>
      <c r="B43" s="16" t="s">
        <v>55</v>
      </c>
      <c r="C43" s="16" t="s">
        <v>56</v>
      </c>
      <c r="D43" s="128"/>
      <c r="E43" s="57"/>
      <c r="F43" s="57"/>
      <c r="G43" s="57">
        <f t="shared" ref="G43:G45" si="5">$G$169</f>
        <v>0</v>
      </c>
      <c r="H43" s="58">
        <f t="shared" ref="H43:H45" si="6">F43*G43</f>
        <v>0</v>
      </c>
      <c r="I43" s="18">
        <v>0.08</v>
      </c>
      <c r="J43" s="14">
        <f t="shared" si="2"/>
        <v>0</v>
      </c>
      <c r="K43"/>
      <c r="L43"/>
      <c r="M43"/>
      <c r="N43" s="15" t="s">
        <v>54</v>
      </c>
    </row>
    <row r="44" spans="1:14" ht="15" customHeight="1" x14ac:dyDescent="0.25">
      <c r="A44" s="119"/>
      <c r="B44" s="16" t="s">
        <v>57</v>
      </c>
      <c r="C44" s="16" t="s">
        <v>58</v>
      </c>
      <c r="D44" s="128"/>
      <c r="E44" s="57"/>
      <c r="F44" s="57"/>
      <c r="G44" s="57">
        <f t="shared" si="5"/>
        <v>0</v>
      </c>
      <c r="H44" s="58">
        <f t="shared" si="6"/>
        <v>0</v>
      </c>
      <c r="I44" s="18">
        <v>0.08</v>
      </c>
      <c r="J44" s="14">
        <f t="shared" si="2"/>
        <v>0</v>
      </c>
      <c r="K44"/>
      <c r="L44"/>
      <c r="M44"/>
      <c r="N44" s="15" t="s">
        <v>54</v>
      </c>
    </row>
    <row r="45" spans="1:14" ht="15" customHeight="1" x14ac:dyDescent="0.25">
      <c r="A45" s="118"/>
      <c r="B45" s="16" t="s">
        <v>59</v>
      </c>
      <c r="C45" s="16" t="s">
        <v>60</v>
      </c>
      <c r="D45" s="129"/>
      <c r="E45" s="57">
        <v>55.89</v>
      </c>
      <c r="F45" s="57">
        <v>28.25</v>
      </c>
      <c r="G45" s="57">
        <f t="shared" si="5"/>
        <v>0</v>
      </c>
      <c r="H45" s="58">
        <f t="shared" si="6"/>
        <v>0</v>
      </c>
      <c r="I45" s="18">
        <v>0.08</v>
      </c>
      <c r="J45" s="14">
        <f t="shared" si="2"/>
        <v>0</v>
      </c>
      <c r="K45"/>
      <c r="L45"/>
      <c r="M45"/>
      <c r="N45" s="15" t="s">
        <v>54</v>
      </c>
    </row>
    <row r="46" spans="1:14" ht="15" customHeight="1" x14ac:dyDescent="0.25">
      <c r="A46" s="104" t="s">
        <v>61</v>
      </c>
      <c r="B46" s="104"/>
      <c r="C46" s="104"/>
      <c r="D46" s="104"/>
      <c r="E46" s="57"/>
      <c r="F46" s="57"/>
      <c r="G46" s="57"/>
      <c r="H46" s="57"/>
      <c r="I46" s="21"/>
      <c r="J46" s="14">
        <f t="shared" si="2"/>
        <v>0</v>
      </c>
      <c r="K46"/>
      <c r="L46"/>
      <c r="M46"/>
      <c r="N46" s="15"/>
    </row>
    <row r="47" spans="1:14" ht="15" customHeight="1" x14ac:dyDescent="0.25">
      <c r="A47" s="117"/>
      <c r="B47" s="16" t="s">
        <v>62</v>
      </c>
      <c r="C47" s="16" t="s">
        <v>63</v>
      </c>
      <c r="D47" s="127" t="s">
        <v>47</v>
      </c>
      <c r="E47" s="57">
        <v>14.28</v>
      </c>
      <c r="F47" s="57">
        <v>137.09</v>
      </c>
      <c r="G47" s="57">
        <f t="shared" ref="G47:G56" si="7">$G$167</f>
        <v>0</v>
      </c>
      <c r="H47" s="58">
        <f t="shared" ref="H47:H56" si="8">F47*G47</f>
        <v>0</v>
      </c>
      <c r="I47" s="18">
        <v>0.08</v>
      </c>
      <c r="J47" s="14">
        <f t="shared" si="2"/>
        <v>0</v>
      </c>
      <c r="K47"/>
      <c r="L47"/>
      <c r="M47"/>
      <c r="N47" s="15" t="s">
        <v>28</v>
      </c>
    </row>
    <row r="48" spans="1:14" ht="15" customHeight="1" x14ac:dyDescent="0.25">
      <c r="A48" s="119"/>
      <c r="B48" s="16" t="s">
        <v>64</v>
      </c>
      <c r="C48" s="16" t="s">
        <v>65</v>
      </c>
      <c r="D48" s="128"/>
      <c r="E48" s="57">
        <v>12.13</v>
      </c>
      <c r="F48" s="57">
        <v>242.6</v>
      </c>
      <c r="G48" s="57">
        <f t="shared" si="7"/>
        <v>0</v>
      </c>
      <c r="H48" s="58">
        <f t="shared" si="8"/>
        <v>0</v>
      </c>
      <c r="I48" s="18">
        <v>0.08</v>
      </c>
      <c r="J48" s="14">
        <f t="shared" si="2"/>
        <v>0</v>
      </c>
      <c r="N48" s="15" t="s">
        <v>28</v>
      </c>
    </row>
    <row r="49" spans="1:14" ht="15" customHeight="1" x14ac:dyDescent="0.25">
      <c r="A49" s="119"/>
      <c r="B49" s="16" t="s">
        <v>66</v>
      </c>
      <c r="C49" s="16" t="s">
        <v>67</v>
      </c>
      <c r="D49" s="128"/>
      <c r="E49" s="58">
        <v>39.090000000000003</v>
      </c>
      <c r="F49" s="58">
        <v>899.07</v>
      </c>
      <c r="G49" s="57">
        <f t="shared" si="7"/>
        <v>0</v>
      </c>
      <c r="H49" s="58">
        <f t="shared" si="8"/>
        <v>0</v>
      </c>
      <c r="I49" s="18">
        <v>0.08</v>
      </c>
      <c r="J49" s="14">
        <f t="shared" si="2"/>
        <v>0</v>
      </c>
      <c r="K49"/>
      <c r="L49"/>
      <c r="M49"/>
      <c r="N49" s="15" t="s">
        <v>28</v>
      </c>
    </row>
    <row r="50" spans="1:14" ht="15" customHeight="1" x14ac:dyDescent="0.25">
      <c r="A50" s="119"/>
      <c r="B50" s="16" t="s">
        <v>68</v>
      </c>
      <c r="C50" s="16" t="s">
        <v>69</v>
      </c>
      <c r="D50" s="128"/>
      <c r="E50" s="58">
        <v>0.3</v>
      </c>
      <c r="F50" s="58">
        <v>6.6</v>
      </c>
      <c r="G50" s="57">
        <f t="shared" si="7"/>
        <v>0</v>
      </c>
      <c r="H50" s="58">
        <f t="shared" si="8"/>
        <v>0</v>
      </c>
      <c r="I50" s="18">
        <v>0.08</v>
      </c>
      <c r="J50" s="14">
        <f t="shared" si="2"/>
        <v>0</v>
      </c>
      <c r="K50"/>
      <c r="L50"/>
      <c r="M50"/>
      <c r="N50" s="15" t="s">
        <v>28</v>
      </c>
    </row>
    <row r="51" spans="1:14" ht="15" customHeight="1" x14ac:dyDescent="0.25">
      <c r="A51" s="119"/>
      <c r="B51" s="16" t="s">
        <v>70</v>
      </c>
      <c r="C51" s="22" t="s">
        <v>71</v>
      </c>
      <c r="D51" s="128"/>
      <c r="E51" s="58">
        <v>14.78</v>
      </c>
      <c r="F51" s="58">
        <v>3.55</v>
      </c>
      <c r="G51" s="57">
        <f t="shared" si="7"/>
        <v>0</v>
      </c>
      <c r="H51" s="58">
        <f t="shared" si="8"/>
        <v>0</v>
      </c>
      <c r="I51" s="18">
        <v>0.08</v>
      </c>
      <c r="J51" s="14">
        <f t="shared" si="2"/>
        <v>0</v>
      </c>
      <c r="K51"/>
      <c r="L51"/>
      <c r="M51"/>
      <c r="N51" s="15" t="s">
        <v>28</v>
      </c>
    </row>
    <row r="52" spans="1:14" ht="15" customHeight="1" x14ac:dyDescent="0.25">
      <c r="A52" s="119"/>
      <c r="B52" s="16" t="s">
        <v>72</v>
      </c>
      <c r="C52" s="22" t="s">
        <v>73</v>
      </c>
      <c r="D52" s="128"/>
      <c r="E52" s="58">
        <v>12.13</v>
      </c>
      <c r="F52" s="58">
        <v>3.65</v>
      </c>
      <c r="G52" s="57">
        <f t="shared" si="7"/>
        <v>0</v>
      </c>
      <c r="H52" s="58">
        <f t="shared" si="8"/>
        <v>0</v>
      </c>
      <c r="I52" s="18">
        <v>0.08</v>
      </c>
      <c r="J52" s="14">
        <f t="shared" si="2"/>
        <v>0</v>
      </c>
      <c r="N52" s="15" t="s">
        <v>28</v>
      </c>
    </row>
    <row r="53" spans="1:14" ht="15" customHeight="1" x14ac:dyDescent="0.25">
      <c r="A53" s="119"/>
      <c r="B53" s="16" t="s">
        <v>74</v>
      </c>
      <c r="C53" s="22" t="s">
        <v>75</v>
      </c>
      <c r="D53" s="128"/>
      <c r="E53" s="58">
        <v>0.57999999999999996</v>
      </c>
      <c r="F53" s="58">
        <v>0.25</v>
      </c>
      <c r="G53" s="57">
        <f t="shared" si="7"/>
        <v>0</v>
      </c>
      <c r="H53" s="58">
        <f t="shared" si="8"/>
        <v>0</v>
      </c>
      <c r="I53" s="18">
        <v>0.08</v>
      </c>
      <c r="J53" s="14">
        <f t="shared" si="2"/>
        <v>0</v>
      </c>
      <c r="K53"/>
      <c r="L53"/>
      <c r="M53"/>
      <c r="N53" s="15" t="s">
        <v>28</v>
      </c>
    </row>
    <row r="54" spans="1:14" ht="15" customHeight="1" x14ac:dyDescent="0.25">
      <c r="A54" s="119"/>
      <c r="B54" s="16" t="s">
        <v>76</v>
      </c>
      <c r="C54" s="22" t="s">
        <v>77</v>
      </c>
      <c r="D54" s="128"/>
      <c r="E54" s="58">
        <v>38.31</v>
      </c>
      <c r="F54" s="58">
        <v>20.69</v>
      </c>
      <c r="G54" s="57">
        <f t="shared" si="7"/>
        <v>0</v>
      </c>
      <c r="H54" s="58">
        <f t="shared" si="8"/>
        <v>0</v>
      </c>
      <c r="I54" s="18">
        <v>0.08</v>
      </c>
      <c r="J54" s="14">
        <f t="shared" si="2"/>
        <v>0</v>
      </c>
      <c r="N54" s="15" t="s">
        <v>28</v>
      </c>
    </row>
    <row r="55" spans="1:14" ht="15" customHeight="1" x14ac:dyDescent="0.25">
      <c r="A55" s="119"/>
      <c r="B55" s="16" t="s">
        <v>78</v>
      </c>
      <c r="C55" s="22" t="s">
        <v>79</v>
      </c>
      <c r="D55" s="128"/>
      <c r="E55" s="58"/>
      <c r="F55" s="58"/>
      <c r="G55" s="57">
        <f t="shared" si="7"/>
        <v>0</v>
      </c>
      <c r="H55" s="58">
        <f t="shared" si="8"/>
        <v>0</v>
      </c>
      <c r="I55" s="18">
        <v>0.08</v>
      </c>
      <c r="J55" s="14">
        <f t="shared" si="2"/>
        <v>0</v>
      </c>
      <c r="K55"/>
      <c r="L55"/>
      <c r="M55"/>
      <c r="N55" s="15" t="s">
        <v>28</v>
      </c>
    </row>
    <row r="56" spans="1:14" ht="15" customHeight="1" x14ac:dyDescent="0.25">
      <c r="A56" s="119"/>
      <c r="B56" s="16" t="s">
        <v>80</v>
      </c>
      <c r="C56" s="22" t="s">
        <v>81</v>
      </c>
      <c r="D56" s="129"/>
      <c r="E56" s="58"/>
      <c r="F56" s="58"/>
      <c r="G56" s="57">
        <f t="shared" si="7"/>
        <v>0</v>
      </c>
      <c r="H56" s="58">
        <f t="shared" si="8"/>
        <v>0</v>
      </c>
      <c r="I56" s="18">
        <v>0.08</v>
      </c>
      <c r="J56" s="14">
        <f t="shared" si="2"/>
        <v>0</v>
      </c>
      <c r="K56"/>
      <c r="L56"/>
      <c r="M56"/>
      <c r="N56" s="15" t="s">
        <v>28</v>
      </c>
    </row>
    <row r="57" spans="1:14" s="2" customFormat="1" ht="15" customHeight="1" x14ac:dyDescent="0.25">
      <c r="A57" s="119"/>
      <c r="B57" s="19" t="s">
        <v>243</v>
      </c>
      <c r="C57" s="19" t="s">
        <v>83</v>
      </c>
      <c r="D57" s="20" t="s">
        <v>84</v>
      </c>
      <c r="E57" s="58">
        <v>11</v>
      </c>
      <c r="F57" s="58">
        <v>11</v>
      </c>
      <c r="G57" s="57">
        <f>$G$169</f>
        <v>0</v>
      </c>
      <c r="H57" s="58">
        <f>F57*G57</f>
        <v>0</v>
      </c>
      <c r="I57" s="18">
        <v>0.08</v>
      </c>
      <c r="J57" s="14">
        <f t="shared" si="2"/>
        <v>0</v>
      </c>
      <c r="K57"/>
      <c r="L57"/>
      <c r="M57"/>
      <c r="N57" s="15" t="s">
        <v>54</v>
      </c>
    </row>
    <row r="58" spans="1:14" s="2" customFormat="1" ht="15" customHeight="1" x14ac:dyDescent="0.25">
      <c r="A58" s="118"/>
      <c r="B58" s="16" t="s">
        <v>85</v>
      </c>
      <c r="C58" s="16"/>
      <c r="D58" s="20" t="s">
        <v>86</v>
      </c>
      <c r="E58" s="58">
        <v>21</v>
      </c>
      <c r="F58" s="58">
        <v>34.799999999999997</v>
      </c>
      <c r="G58" s="57">
        <f>$G$167</f>
        <v>0</v>
      </c>
      <c r="H58" s="58">
        <f>F58*G58</f>
        <v>0</v>
      </c>
      <c r="I58" s="18">
        <v>0.08</v>
      </c>
      <c r="J58" s="14">
        <f t="shared" si="2"/>
        <v>0</v>
      </c>
      <c r="K58"/>
      <c r="L58"/>
      <c r="M58"/>
      <c r="N58" s="15" t="s">
        <v>28</v>
      </c>
    </row>
    <row r="59" spans="1:14" ht="15" customHeight="1" x14ac:dyDescent="0.25">
      <c r="A59" s="130" t="s">
        <v>87</v>
      </c>
      <c r="B59" s="130"/>
      <c r="C59" s="130"/>
      <c r="D59" s="130"/>
      <c r="E59" s="58"/>
      <c r="F59" s="58"/>
      <c r="G59" s="57"/>
      <c r="H59" s="58"/>
      <c r="I59" s="18"/>
      <c r="J59" s="14">
        <f t="shared" si="2"/>
        <v>0</v>
      </c>
      <c r="N59" s="23"/>
    </row>
    <row r="60" spans="1:14" ht="15" customHeight="1" x14ac:dyDescent="0.25">
      <c r="A60" s="117"/>
      <c r="B60" s="16" t="s">
        <v>88</v>
      </c>
      <c r="C60" s="16" t="s">
        <v>89</v>
      </c>
      <c r="D60" s="20" t="s">
        <v>44</v>
      </c>
      <c r="E60" s="57"/>
      <c r="F60" s="57"/>
      <c r="G60" s="57">
        <f t="shared" ref="G60:G66" si="9">$G$167</f>
        <v>0</v>
      </c>
      <c r="H60" s="58">
        <f t="shared" ref="H60:H66" si="10">F60*G60</f>
        <v>0</v>
      </c>
      <c r="I60" s="18">
        <v>0.08</v>
      </c>
      <c r="J60" s="14">
        <f t="shared" si="2"/>
        <v>0</v>
      </c>
      <c r="N60" s="15" t="s">
        <v>28</v>
      </c>
    </row>
    <row r="61" spans="1:14" ht="15" customHeight="1" x14ac:dyDescent="0.25">
      <c r="A61" s="119"/>
      <c r="B61" s="16" t="s">
        <v>90</v>
      </c>
      <c r="C61" s="16" t="s">
        <v>91</v>
      </c>
      <c r="D61" s="127" t="s">
        <v>92</v>
      </c>
      <c r="E61" s="57">
        <v>18.579999999999998</v>
      </c>
      <c r="F61" s="57">
        <v>780.36</v>
      </c>
      <c r="G61" s="57">
        <f t="shared" si="9"/>
        <v>0</v>
      </c>
      <c r="H61" s="58">
        <f t="shared" si="10"/>
        <v>0</v>
      </c>
      <c r="I61" s="18">
        <v>0.08</v>
      </c>
      <c r="J61" s="14">
        <f t="shared" si="2"/>
        <v>0</v>
      </c>
      <c r="K61"/>
      <c r="L61"/>
      <c r="M61"/>
      <c r="N61" s="15" t="s">
        <v>28</v>
      </c>
    </row>
    <row r="62" spans="1:14" ht="15" customHeight="1" x14ac:dyDescent="0.25">
      <c r="A62" s="119"/>
      <c r="B62" s="16" t="s">
        <v>93</v>
      </c>
      <c r="C62" s="16" t="s">
        <v>94</v>
      </c>
      <c r="D62" s="128"/>
      <c r="E62" s="57"/>
      <c r="F62" s="57"/>
      <c r="G62" s="57">
        <f t="shared" si="9"/>
        <v>0</v>
      </c>
      <c r="H62" s="58">
        <f t="shared" si="10"/>
        <v>0</v>
      </c>
      <c r="I62" s="18">
        <v>0.08</v>
      </c>
      <c r="J62" s="14">
        <f t="shared" si="2"/>
        <v>0</v>
      </c>
      <c r="K62"/>
      <c r="L62"/>
      <c r="M62"/>
      <c r="N62" s="15" t="s">
        <v>28</v>
      </c>
    </row>
    <row r="63" spans="1:14" ht="15" customHeight="1" x14ac:dyDescent="0.25">
      <c r="A63" s="119"/>
      <c r="B63" s="16" t="s">
        <v>95</v>
      </c>
      <c r="C63" s="16" t="s">
        <v>96</v>
      </c>
      <c r="D63" s="128"/>
      <c r="E63" s="57"/>
      <c r="F63" s="57"/>
      <c r="G63" s="57">
        <f t="shared" si="9"/>
        <v>0</v>
      </c>
      <c r="H63" s="58">
        <f t="shared" si="10"/>
        <v>0</v>
      </c>
      <c r="I63" s="18">
        <v>0.08</v>
      </c>
      <c r="J63" s="14">
        <f t="shared" si="2"/>
        <v>0</v>
      </c>
      <c r="K63"/>
      <c r="L63"/>
      <c r="M63"/>
      <c r="N63" s="15" t="s">
        <v>28</v>
      </c>
    </row>
    <row r="64" spans="1:14" ht="15" customHeight="1" x14ac:dyDescent="0.25">
      <c r="A64" s="119"/>
      <c r="B64" s="16" t="s">
        <v>97</v>
      </c>
      <c r="C64" s="16" t="s">
        <v>98</v>
      </c>
      <c r="D64" s="128"/>
      <c r="E64" s="57">
        <v>1.54</v>
      </c>
      <c r="F64" s="57">
        <v>50.05</v>
      </c>
      <c r="G64" s="57">
        <f t="shared" si="9"/>
        <v>0</v>
      </c>
      <c r="H64" s="58">
        <f t="shared" si="10"/>
        <v>0</v>
      </c>
      <c r="I64" s="18">
        <v>0.08</v>
      </c>
      <c r="J64" s="14">
        <f t="shared" si="2"/>
        <v>0</v>
      </c>
      <c r="K64"/>
      <c r="L64"/>
      <c r="M64"/>
      <c r="N64" s="15" t="s">
        <v>28</v>
      </c>
    </row>
    <row r="65" spans="1:14" ht="15" customHeight="1" x14ac:dyDescent="0.25">
      <c r="A65" s="119"/>
      <c r="B65" s="16" t="s">
        <v>99</v>
      </c>
      <c r="C65" s="16" t="s">
        <v>100</v>
      </c>
      <c r="D65" s="128"/>
      <c r="E65" s="64">
        <v>5.2</v>
      </c>
      <c r="F65" s="64">
        <v>212.46</v>
      </c>
      <c r="G65" s="57">
        <f t="shared" si="9"/>
        <v>0</v>
      </c>
      <c r="H65" s="58">
        <f t="shared" si="10"/>
        <v>0</v>
      </c>
      <c r="I65" s="18">
        <v>0.08</v>
      </c>
      <c r="J65" s="14">
        <f t="shared" si="2"/>
        <v>0</v>
      </c>
      <c r="K65"/>
      <c r="L65"/>
      <c r="M65"/>
      <c r="N65" s="15" t="s">
        <v>28</v>
      </c>
    </row>
    <row r="66" spans="1:14" ht="15" customHeight="1" x14ac:dyDescent="0.25">
      <c r="A66" s="118"/>
      <c r="B66" s="16" t="s">
        <v>101</v>
      </c>
      <c r="C66" s="16" t="s">
        <v>102</v>
      </c>
      <c r="D66" s="129"/>
      <c r="E66" s="64"/>
      <c r="F66" s="64"/>
      <c r="G66" s="57">
        <f t="shared" si="9"/>
        <v>0</v>
      </c>
      <c r="H66" s="58">
        <f t="shared" si="10"/>
        <v>0</v>
      </c>
      <c r="I66" s="18">
        <v>0.08</v>
      </c>
      <c r="J66" s="14">
        <f t="shared" si="2"/>
        <v>0</v>
      </c>
      <c r="K66"/>
      <c r="L66"/>
      <c r="M66"/>
      <c r="N66" s="15" t="s">
        <v>28</v>
      </c>
    </row>
    <row r="67" spans="1:14" ht="15" customHeight="1" x14ac:dyDescent="0.25">
      <c r="A67" s="130" t="s">
        <v>103</v>
      </c>
      <c r="B67" s="130"/>
      <c r="C67" s="130"/>
      <c r="D67" s="130"/>
      <c r="E67" s="64"/>
      <c r="F67" s="64"/>
      <c r="G67" s="57"/>
      <c r="H67" s="64"/>
      <c r="I67" s="25"/>
      <c r="J67" s="14">
        <f t="shared" si="2"/>
        <v>0</v>
      </c>
      <c r="K67"/>
      <c r="L67"/>
      <c r="M67"/>
      <c r="N67" s="15"/>
    </row>
    <row r="68" spans="1:14" ht="15" customHeight="1" x14ac:dyDescent="0.25">
      <c r="A68" s="117"/>
      <c r="B68" s="16" t="s">
        <v>104</v>
      </c>
      <c r="C68" s="16" t="s">
        <v>105</v>
      </c>
      <c r="D68" s="127" t="s">
        <v>92</v>
      </c>
      <c r="E68" s="57">
        <v>5.49</v>
      </c>
      <c r="F68" s="57">
        <v>206.61</v>
      </c>
      <c r="G68" s="57">
        <f t="shared" ref="G68:G73" si="11">$G$167</f>
        <v>0</v>
      </c>
      <c r="H68" s="58">
        <f t="shared" ref="H68:H73" si="12">F68*G68</f>
        <v>0</v>
      </c>
      <c r="I68" s="18">
        <v>0.08</v>
      </c>
      <c r="J68" s="14">
        <f t="shared" si="2"/>
        <v>0</v>
      </c>
      <c r="K68"/>
      <c r="L68"/>
      <c r="M68"/>
      <c r="N68" s="15" t="s">
        <v>28</v>
      </c>
    </row>
    <row r="69" spans="1:14" ht="15" customHeight="1" x14ac:dyDescent="0.25">
      <c r="A69" s="119"/>
      <c r="B69" s="16" t="s">
        <v>106</v>
      </c>
      <c r="C69" s="16" t="s">
        <v>107</v>
      </c>
      <c r="D69" s="128"/>
      <c r="E69" s="57">
        <v>0.6</v>
      </c>
      <c r="F69" s="57">
        <v>18.3</v>
      </c>
      <c r="G69" s="57">
        <f t="shared" si="11"/>
        <v>0</v>
      </c>
      <c r="H69" s="58">
        <f t="shared" si="12"/>
        <v>0</v>
      </c>
      <c r="I69" s="18">
        <v>0.08</v>
      </c>
      <c r="J69" s="14">
        <f t="shared" si="2"/>
        <v>0</v>
      </c>
      <c r="K69"/>
      <c r="L69"/>
      <c r="M69"/>
      <c r="N69" s="15" t="s">
        <v>28</v>
      </c>
    </row>
    <row r="70" spans="1:14" ht="15" customHeight="1" x14ac:dyDescent="0.25">
      <c r="A70" s="119"/>
      <c r="B70" s="16" t="s">
        <v>108</v>
      </c>
      <c r="C70" s="16" t="s">
        <v>109</v>
      </c>
      <c r="D70" s="128"/>
      <c r="E70" s="64">
        <v>3.53</v>
      </c>
      <c r="F70" s="64">
        <v>155.05000000000001</v>
      </c>
      <c r="G70" s="57">
        <f t="shared" si="11"/>
        <v>0</v>
      </c>
      <c r="H70" s="58">
        <f t="shared" si="12"/>
        <v>0</v>
      </c>
      <c r="I70" s="18">
        <v>0.08</v>
      </c>
      <c r="J70" s="14">
        <f t="shared" si="2"/>
        <v>0</v>
      </c>
      <c r="K70"/>
      <c r="L70"/>
      <c r="M70"/>
      <c r="N70" s="15" t="s">
        <v>28</v>
      </c>
    </row>
    <row r="71" spans="1:14" ht="15" customHeight="1" x14ac:dyDescent="0.25">
      <c r="A71" s="119"/>
      <c r="B71" s="16" t="s">
        <v>110</v>
      </c>
      <c r="C71" s="16" t="s">
        <v>111</v>
      </c>
      <c r="D71" s="128"/>
      <c r="E71" s="64">
        <v>0.69</v>
      </c>
      <c r="F71" s="64">
        <v>25.53</v>
      </c>
      <c r="G71" s="57">
        <f t="shared" si="11"/>
        <v>0</v>
      </c>
      <c r="H71" s="58">
        <f t="shared" si="12"/>
        <v>0</v>
      </c>
      <c r="I71" s="18">
        <v>0.08</v>
      </c>
      <c r="J71" s="14">
        <f t="shared" si="2"/>
        <v>0</v>
      </c>
      <c r="K71"/>
      <c r="L71"/>
      <c r="M71"/>
      <c r="N71" s="15" t="s">
        <v>28</v>
      </c>
    </row>
    <row r="72" spans="1:14" ht="15" customHeight="1" x14ac:dyDescent="0.25">
      <c r="A72" s="119"/>
      <c r="B72" s="16" t="s">
        <v>112</v>
      </c>
      <c r="C72" s="16" t="s">
        <v>113</v>
      </c>
      <c r="D72" s="128"/>
      <c r="E72" s="64">
        <v>0.6</v>
      </c>
      <c r="F72" s="64">
        <v>48.6</v>
      </c>
      <c r="G72" s="57">
        <f t="shared" si="11"/>
        <v>0</v>
      </c>
      <c r="H72" s="58">
        <f t="shared" si="12"/>
        <v>0</v>
      </c>
      <c r="I72" s="18">
        <v>0.08</v>
      </c>
      <c r="J72" s="14">
        <f t="shared" si="2"/>
        <v>0</v>
      </c>
      <c r="K72"/>
      <c r="L72"/>
      <c r="M72"/>
      <c r="N72" s="15" t="s">
        <v>28</v>
      </c>
    </row>
    <row r="73" spans="1:14" ht="15" customHeight="1" thickBot="1" x14ac:dyDescent="0.3">
      <c r="A73" s="118"/>
      <c r="B73" s="16" t="s">
        <v>114</v>
      </c>
      <c r="C73" s="16" t="s">
        <v>115</v>
      </c>
      <c r="D73" s="129"/>
      <c r="E73" s="64">
        <v>2.93</v>
      </c>
      <c r="F73" s="64">
        <v>213.89</v>
      </c>
      <c r="G73" s="57">
        <f t="shared" si="11"/>
        <v>0</v>
      </c>
      <c r="H73" s="58">
        <f t="shared" si="12"/>
        <v>0</v>
      </c>
      <c r="I73" s="18">
        <v>0.08</v>
      </c>
      <c r="J73" s="14">
        <f t="shared" si="2"/>
        <v>0</v>
      </c>
      <c r="K73"/>
      <c r="L73"/>
      <c r="M73"/>
      <c r="N73" s="26" t="s">
        <v>28</v>
      </c>
    </row>
    <row r="74" spans="1:14" ht="15" customHeight="1" x14ac:dyDescent="0.25">
      <c r="A74" s="111" t="s">
        <v>116</v>
      </c>
      <c r="B74" s="112"/>
      <c r="C74" s="112"/>
      <c r="D74" s="113"/>
      <c r="E74" s="50"/>
      <c r="F74" s="50"/>
      <c r="G74" s="57"/>
      <c r="H74" s="50"/>
      <c r="I74" s="28"/>
      <c r="J74" s="54">
        <f t="shared" si="2"/>
        <v>0</v>
      </c>
      <c r="K74" s="2">
        <f>SUM(H74:H116)</f>
        <v>0</v>
      </c>
      <c r="L74" s="2">
        <f>SUM(J74:J108)</f>
        <v>0</v>
      </c>
      <c r="M74" s="2">
        <f>SUM(J109:J116)</f>
        <v>0</v>
      </c>
      <c r="N74" s="11"/>
    </row>
    <row r="75" spans="1:14" ht="15" customHeight="1" x14ac:dyDescent="0.25">
      <c r="A75" s="124" t="s">
        <v>117</v>
      </c>
      <c r="B75" s="125"/>
      <c r="C75" s="125"/>
      <c r="D75" s="126"/>
      <c r="E75" s="65"/>
      <c r="F75" s="65"/>
      <c r="G75" s="57"/>
      <c r="H75" s="65"/>
      <c r="I75" s="9"/>
      <c r="J75" s="14">
        <f t="shared" si="2"/>
        <v>0</v>
      </c>
      <c r="K75" s="2">
        <f>K74-H82-H115-H116</f>
        <v>0</v>
      </c>
      <c r="N75" s="15"/>
    </row>
    <row r="76" spans="1:14" ht="15" customHeight="1" x14ac:dyDescent="0.25">
      <c r="A76" s="106"/>
      <c r="B76" s="22" t="s">
        <v>118</v>
      </c>
      <c r="C76" s="22" t="s">
        <v>119</v>
      </c>
      <c r="D76" s="106" t="s">
        <v>120</v>
      </c>
      <c r="E76" s="59">
        <v>40</v>
      </c>
      <c r="F76" s="59">
        <v>11.2</v>
      </c>
      <c r="G76" s="57">
        <f t="shared" ref="G76:G80" si="13">$G$167</f>
        <v>0</v>
      </c>
      <c r="H76" s="58">
        <f t="shared" ref="H76:H80" si="14">F76*G76</f>
        <v>0</v>
      </c>
      <c r="I76" s="31">
        <v>0.08</v>
      </c>
      <c r="J76" s="14">
        <f t="shared" si="2"/>
        <v>0</v>
      </c>
      <c r="N76" s="15" t="s">
        <v>28</v>
      </c>
    </row>
    <row r="77" spans="1:14" ht="15" customHeight="1" x14ac:dyDescent="0.25">
      <c r="A77" s="114"/>
      <c r="B77" s="22" t="s">
        <v>121</v>
      </c>
      <c r="C77" s="22" t="s">
        <v>122</v>
      </c>
      <c r="D77" s="107"/>
      <c r="E77" s="59">
        <v>5</v>
      </c>
      <c r="F77" s="59">
        <v>1.1000000000000001</v>
      </c>
      <c r="G77" s="57">
        <f t="shared" si="13"/>
        <v>0</v>
      </c>
      <c r="H77" s="58">
        <f t="shared" si="14"/>
        <v>0</v>
      </c>
      <c r="I77" s="31">
        <v>0.08</v>
      </c>
      <c r="J77" s="14">
        <f t="shared" si="2"/>
        <v>0</v>
      </c>
      <c r="N77" s="15" t="s">
        <v>28</v>
      </c>
    </row>
    <row r="78" spans="1:14" ht="15" customHeight="1" x14ac:dyDescent="0.25">
      <c r="A78" s="114"/>
      <c r="B78" s="22" t="s">
        <v>66</v>
      </c>
      <c r="C78" s="22" t="s">
        <v>67</v>
      </c>
      <c r="D78" s="106" t="s">
        <v>47</v>
      </c>
      <c r="E78" s="59">
        <v>0.77</v>
      </c>
      <c r="F78" s="59">
        <v>17.71</v>
      </c>
      <c r="G78" s="57">
        <f t="shared" si="13"/>
        <v>0</v>
      </c>
      <c r="H78" s="58">
        <f t="shared" si="14"/>
        <v>0</v>
      </c>
      <c r="I78" s="31">
        <v>0.08</v>
      </c>
      <c r="J78" s="14">
        <f t="shared" si="2"/>
        <v>0</v>
      </c>
      <c r="N78" s="15" t="s">
        <v>28</v>
      </c>
    </row>
    <row r="79" spans="1:14" ht="15" customHeight="1" x14ac:dyDescent="0.25">
      <c r="A79" s="114"/>
      <c r="B79" s="22" t="s">
        <v>123</v>
      </c>
      <c r="C79" s="22" t="s">
        <v>124</v>
      </c>
      <c r="D79" s="114"/>
      <c r="E79" s="59"/>
      <c r="F79" s="59"/>
      <c r="G79" s="57">
        <f t="shared" si="13"/>
        <v>0</v>
      </c>
      <c r="H79" s="58">
        <f t="shared" si="14"/>
        <v>0</v>
      </c>
      <c r="I79" s="31">
        <v>0.08</v>
      </c>
      <c r="J79" s="14">
        <f t="shared" si="2"/>
        <v>0</v>
      </c>
      <c r="N79" s="15" t="s">
        <v>28</v>
      </c>
    </row>
    <row r="80" spans="1:14" ht="15" customHeight="1" x14ac:dyDescent="0.25">
      <c r="A80" s="107"/>
      <c r="B80" s="22" t="s">
        <v>76</v>
      </c>
      <c r="C80" s="22" t="s">
        <v>125</v>
      </c>
      <c r="D80" s="107"/>
      <c r="E80" s="59">
        <v>0.77</v>
      </c>
      <c r="F80" s="59">
        <v>0.42</v>
      </c>
      <c r="G80" s="57">
        <f t="shared" si="13"/>
        <v>0</v>
      </c>
      <c r="H80" s="58">
        <f t="shared" si="14"/>
        <v>0</v>
      </c>
      <c r="I80" s="31">
        <v>0.08</v>
      </c>
      <c r="J80" s="14">
        <f t="shared" si="2"/>
        <v>0</v>
      </c>
      <c r="N80" s="15" t="s">
        <v>28</v>
      </c>
    </row>
    <row r="81" spans="1:14" ht="15" customHeight="1" x14ac:dyDescent="0.25">
      <c r="A81" s="122" t="s">
        <v>126</v>
      </c>
      <c r="B81" s="122"/>
      <c r="C81" s="122"/>
      <c r="D81" s="122"/>
      <c r="E81" s="50"/>
      <c r="F81" s="50"/>
      <c r="G81" s="57"/>
      <c r="H81" s="50"/>
      <c r="I81" s="32"/>
      <c r="J81" s="14">
        <f t="shared" si="2"/>
        <v>0</v>
      </c>
      <c r="N81" s="15"/>
    </row>
    <row r="82" spans="1:14" ht="15" customHeight="1" x14ac:dyDescent="0.25">
      <c r="A82" s="22"/>
      <c r="B82" s="22" t="s">
        <v>127</v>
      </c>
      <c r="C82" s="22" t="s">
        <v>128</v>
      </c>
      <c r="D82" s="33" t="s">
        <v>129</v>
      </c>
      <c r="E82" s="59">
        <v>2</v>
      </c>
      <c r="F82" s="59">
        <v>2</v>
      </c>
      <c r="G82" s="57"/>
      <c r="H82" s="59"/>
      <c r="I82" s="31"/>
      <c r="J82" s="14">
        <f t="shared" si="2"/>
        <v>0</v>
      </c>
      <c r="N82" s="15"/>
    </row>
    <row r="83" spans="1:14" ht="15" customHeight="1" x14ac:dyDescent="0.25">
      <c r="A83" s="104" t="s">
        <v>130</v>
      </c>
      <c r="B83" s="104"/>
      <c r="C83" s="104"/>
      <c r="D83" s="104"/>
      <c r="E83" s="50"/>
      <c r="F83" s="50"/>
      <c r="G83" s="57"/>
      <c r="H83" s="50"/>
      <c r="I83" s="32"/>
      <c r="J83" s="14">
        <f t="shared" si="2"/>
        <v>0</v>
      </c>
      <c r="N83" s="15"/>
    </row>
    <row r="84" spans="1:14" ht="15" customHeight="1" x14ac:dyDescent="0.25">
      <c r="A84" s="106"/>
      <c r="B84" s="22" t="s">
        <v>131</v>
      </c>
      <c r="C84" s="22" t="s">
        <v>132</v>
      </c>
      <c r="D84" s="106" t="s">
        <v>120</v>
      </c>
      <c r="E84" s="59"/>
      <c r="F84" s="59"/>
      <c r="G84" s="57">
        <f t="shared" ref="G84:G85" si="15">$G$167</f>
        <v>0</v>
      </c>
      <c r="H84" s="58">
        <f t="shared" ref="H84:H85" si="16">F84*G84</f>
        <v>0</v>
      </c>
      <c r="I84" s="31">
        <v>0.08</v>
      </c>
      <c r="J84" s="14">
        <f t="shared" si="2"/>
        <v>0</v>
      </c>
      <c r="N84" s="15" t="s">
        <v>28</v>
      </c>
    </row>
    <row r="85" spans="1:14" ht="15" customHeight="1" x14ac:dyDescent="0.25">
      <c r="A85" s="107"/>
      <c r="B85" s="22" t="s">
        <v>133</v>
      </c>
      <c r="C85" s="22" t="s">
        <v>134</v>
      </c>
      <c r="D85" s="107"/>
      <c r="E85" s="59">
        <v>7</v>
      </c>
      <c r="F85" s="59">
        <v>21</v>
      </c>
      <c r="G85" s="57">
        <f t="shared" si="15"/>
        <v>0</v>
      </c>
      <c r="H85" s="58">
        <f t="shared" si="16"/>
        <v>0</v>
      </c>
      <c r="I85" s="31">
        <v>0.08</v>
      </c>
      <c r="J85" s="14">
        <f t="shared" si="2"/>
        <v>0</v>
      </c>
      <c r="N85" s="15" t="s">
        <v>28</v>
      </c>
    </row>
    <row r="86" spans="1:14" ht="15" customHeight="1" x14ac:dyDescent="0.25">
      <c r="A86" s="104" t="s">
        <v>135</v>
      </c>
      <c r="B86" s="104"/>
      <c r="C86" s="104"/>
      <c r="D86" s="104"/>
      <c r="E86" s="50"/>
      <c r="F86" s="50"/>
      <c r="G86" s="57"/>
      <c r="H86" s="50"/>
      <c r="I86" s="32"/>
      <c r="J86" s="14">
        <f t="shared" si="2"/>
        <v>0</v>
      </c>
      <c r="N86" s="15"/>
    </row>
    <row r="87" spans="1:14" ht="15" customHeight="1" x14ac:dyDescent="0.25">
      <c r="A87" s="114"/>
      <c r="B87" s="22" t="s">
        <v>136</v>
      </c>
      <c r="C87" s="22" t="s">
        <v>137</v>
      </c>
      <c r="D87" s="106" t="s">
        <v>120</v>
      </c>
      <c r="E87" s="59"/>
      <c r="F87" s="59"/>
      <c r="G87" s="57">
        <f t="shared" ref="G87:G94" si="17">$G$167</f>
        <v>0</v>
      </c>
      <c r="H87" s="58">
        <f t="shared" ref="H87:H94" si="18">F87*G87</f>
        <v>0</v>
      </c>
      <c r="I87" s="31">
        <v>0.08</v>
      </c>
      <c r="J87" s="14">
        <f t="shared" si="2"/>
        <v>0</v>
      </c>
      <c r="N87" s="15" t="s">
        <v>28</v>
      </c>
    </row>
    <row r="88" spans="1:14" ht="15" customHeight="1" x14ac:dyDescent="0.25">
      <c r="A88" s="114"/>
      <c r="B88" s="22" t="s">
        <v>138</v>
      </c>
      <c r="C88" s="22" t="s">
        <v>139</v>
      </c>
      <c r="D88" s="114"/>
      <c r="E88" s="59">
        <v>15</v>
      </c>
      <c r="F88" s="59">
        <v>3</v>
      </c>
      <c r="G88" s="57">
        <f t="shared" si="17"/>
        <v>0</v>
      </c>
      <c r="H88" s="58">
        <f t="shared" si="18"/>
        <v>0</v>
      </c>
      <c r="I88" s="31">
        <v>0.08</v>
      </c>
      <c r="J88" s="14">
        <f t="shared" si="2"/>
        <v>0</v>
      </c>
      <c r="N88" s="15" t="s">
        <v>28</v>
      </c>
    </row>
    <row r="89" spans="1:14" ht="15" customHeight="1" x14ac:dyDescent="0.25">
      <c r="A89" s="114"/>
      <c r="B89" s="22" t="s">
        <v>131</v>
      </c>
      <c r="C89" s="22" t="s">
        <v>132</v>
      </c>
      <c r="D89" s="107"/>
      <c r="E89" s="59"/>
      <c r="F89" s="59"/>
      <c r="G89" s="57">
        <f t="shared" si="17"/>
        <v>0</v>
      </c>
      <c r="H89" s="58">
        <f t="shared" si="18"/>
        <v>0</v>
      </c>
      <c r="I89" s="31">
        <v>0.08</v>
      </c>
      <c r="J89" s="14">
        <f t="shared" si="2"/>
        <v>0</v>
      </c>
      <c r="N89" s="15" t="s">
        <v>28</v>
      </c>
    </row>
    <row r="90" spans="1:14" ht="15" customHeight="1" x14ac:dyDescent="0.25">
      <c r="A90" s="114"/>
      <c r="B90" s="22" t="s">
        <v>140</v>
      </c>
      <c r="C90" s="22" t="s">
        <v>141</v>
      </c>
      <c r="D90" s="106" t="s">
        <v>86</v>
      </c>
      <c r="E90" s="59"/>
      <c r="F90" s="59"/>
      <c r="G90" s="57">
        <f t="shared" si="17"/>
        <v>0</v>
      </c>
      <c r="H90" s="58">
        <f t="shared" si="18"/>
        <v>0</v>
      </c>
      <c r="I90" s="31">
        <v>0.08</v>
      </c>
      <c r="J90" s="14">
        <f t="shared" si="2"/>
        <v>0</v>
      </c>
      <c r="N90" s="15" t="s">
        <v>28</v>
      </c>
    </row>
    <row r="91" spans="1:14" ht="15" customHeight="1" x14ac:dyDescent="0.25">
      <c r="A91" s="114"/>
      <c r="B91" s="22" t="s">
        <v>142</v>
      </c>
      <c r="C91" s="22" t="s">
        <v>143</v>
      </c>
      <c r="D91" s="114"/>
      <c r="E91" s="59">
        <v>40</v>
      </c>
      <c r="F91" s="59">
        <v>120</v>
      </c>
      <c r="G91" s="57">
        <f t="shared" si="17"/>
        <v>0</v>
      </c>
      <c r="H91" s="58">
        <f t="shared" si="18"/>
        <v>0</v>
      </c>
      <c r="I91" s="31">
        <v>0.08</v>
      </c>
      <c r="J91" s="14">
        <f t="shared" si="2"/>
        <v>0</v>
      </c>
      <c r="N91" s="15" t="s">
        <v>28</v>
      </c>
    </row>
    <row r="92" spans="1:14" ht="15" customHeight="1" x14ac:dyDescent="0.25">
      <c r="A92" s="114"/>
      <c r="B92" s="22" t="s">
        <v>144</v>
      </c>
      <c r="C92" s="22" t="s">
        <v>145</v>
      </c>
      <c r="D92" s="107"/>
      <c r="E92" s="59">
        <v>40</v>
      </c>
      <c r="F92" s="59">
        <v>12</v>
      </c>
      <c r="G92" s="57">
        <f t="shared" si="17"/>
        <v>0</v>
      </c>
      <c r="H92" s="58">
        <f t="shared" si="18"/>
        <v>0</v>
      </c>
      <c r="I92" s="31">
        <v>0.08</v>
      </c>
      <c r="J92" s="14">
        <f t="shared" ref="J92:J122" si="19">H92*I92</f>
        <v>0</v>
      </c>
      <c r="N92" s="15" t="s">
        <v>28</v>
      </c>
    </row>
    <row r="93" spans="1:14" ht="15" customHeight="1" x14ac:dyDescent="0.25">
      <c r="A93" s="114"/>
      <c r="B93" s="22" t="s">
        <v>146</v>
      </c>
      <c r="C93" s="22" t="s">
        <v>147</v>
      </c>
      <c r="D93" s="106" t="s">
        <v>40</v>
      </c>
      <c r="E93" s="59">
        <v>1000</v>
      </c>
      <c r="F93" s="59">
        <v>90</v>
      </c>
      <c r="G93" s="57">
        <f t="shared" si="17"/>
        <v>0</v>
      </c>
      <c r="H93" s="58">
        <f t="shared" si="18"/>
        <v>0</v>
      </c>
      <c r="I93" s="31">
        <v>0.08</v>
      </c>
      <c r="J93" s="14">
        <f t="shared" si="19"/>
        <v>0</v>
      </c>
      <c r="N93" s="15" t="s">
        <v>28</v>
      </c>
    </row>
    <row r="94" spans="1:14" ht="15" customHeight="1" x14ac:dyDescent="0.25">
      <c r="A94" s="107"/>
      <c r="B94" s="22" t="s">
        <v>38</v>
      </c>
      <c r="C94" s="22" t="s">
        <v>148</v>
      </c>
      <c r="D94" s="107"/>
      <c r="E94" s="59">
        <v>1000</v>
      </c>
      <c r="F94" s="59">
        <v>260</v>
      </c>
      <c r="G94" s="57">
        <f t="shared" si="17"/>
        <v>0</v>
      </c>
      <c r="H94" s="58">
        <f t="shared" si="18"/>
        <v>0</v>
      </c>
      <c r="I94" s="31">
        <v>0.08</v>
      </c>
      <c r="J94" s="14">
        <f t="shared" si="19"/>
        <v>0</v>
      </c>
      <c r="N94" s="15" t="s">
        <v>28</v>
      </c>
    </row>
    <row r="95" spans="1:14" ht="15" customHeight="1" x14ac:dyDescent="0.25">
      <c r="A95" s="104" t="s">
        <v>149</v>
      </c>
      <c r="B95" s="104"/>
      <c r="C95" s="104"/>
      <c r="D95" s="104"/>
      <c r="E95" s="50"/>
      <c r="F95" s="50"/>
      <c r="G95" s="57"/>
      <c r="H95" s="50"/>
      <c r="I95" s="32"/>
      <c r="J95" s="14">
        <f t="shared" si="19"/>
        <v>0</v>
      </c>
      <c r="N95" s="15"/>
    </row>
    <row r="96" spans="1:14" ht="15" customHeight="1" x14ac:dyDescent="0.25">
      <c r="A96" s="106"/>
      <c r="B96" s="22" t="s">
        <v>150</v>
      </c>
      <c r="C96" s="16" t="s">
        <v>151</v>
      </c>
      <c r="D96" s="33" t="s">
        <v>92</v>
      </c>
      <c r="E96" s="59"/>
      <c r="F96" s="59"/>
      <c r="G96" s="57">
        <f t="shared" ref="G96:G97" si="20">$G$167</f>
        <v>0</v>
      </c>
      <c r="H96" s="58">
        <f t="shared" ref="H96:H97" si="21">F96*G96</f>
        <v>0</v>
      </c>
      <c r="I96" s="31">
        <v>0.08</v>
      </c>
      <c r="J96" s="14">
        <f t="shared" si="19"/>
        <v>0</v>
      </c>
      <c r="N96" s="15" t="s">
        <v>28</v>
      </c>
    </row>
    <row r="97" spans="1:14" ht="15" customHeight="1" x14ac:dyDescent="0.25">
      <c r="A97" s="107"/>
      <c r="B97" s="22" t="s">
        <v>152</v>
      </c>
      <c r="C97" s="16" t="s">
        <v>153</v>
      </c>
      <c r="D97" s="33" t="s">
        <v>47</v>
      </c>
      <c r="E97" s="59"/>
      <c r="F97" s="59"/>
      <c r="G97" s="57">
        <f t="shared" si="20"/>
        <v>0</v>
      </c>
      <c r="H97" s="58">
        <f t="shared" si="21"/>
        <v>0</v>
      </c>
      <c r="I97" s="31">
        <v>0.08</v>
      </c>
      <c r="J97" s="14">
        <f t="shared" si="19"/>
        <v>0</v>
      </c>
      <c r="N97" s="15" t="s">
        <v>28</v>
      </c>
    </row>
    <row r="98" spans="1:14" ht="15" customHeight="1" x14ac:dyDescent="0.25">
      <c r="A98" s="104" t="s">
        <v>154</v>
      </c>
      <c r="B98" s="104"/>
      <c r="C98" s="104"/>
      <c r="D98" s="104"/>
      <c r="E98" s="50"/>
      <c r="F98" s="50"/>
      <c r="G98" s="57"/>
      <c r="H98" s="50"/>
      <c r="I98" s="32"/>
      <c r="J98" s="14">
        <f t="shared" si="19"/>
        <v>0</v>
      </c>
      <c r="N98" s="15"/>
    </row>
    <row r="99" spans="1:14" ht="15" customHeight="1" x14ac:dyDescent="0.25">
      <c r="A99" s="106"/>
      <c r="B99" s="22" t="s">
        <v>155</v>
      </c>
      <c r="C99" s="16" t="s">
        <v>156</v>
      </c>
      <c r="D99" s="106" t="s">
        <v>47</v>
      </c>
      <c r="E99" s="59"/>
      <c r="F99" s="59"/>
      <c r="G99" s="57">
        <f t="shared" ref="G99:G102" si="22">$G$167</f>
        <v>0</v>
      </c>
      <c r="H99" s="58">
        <f t="shared" ref="H99:H102" si="23">F99*G99</f>
        <v>0</v>
      </c>
      <c r="I99" s="31">
        <v>0.08</v>
      </c>
      <c r="J99" s="14">
        <f t="shared" si="19"/>
        <v>0</v>
      </c>
      <c r="N99" s="15" t="s">
        <v>28</v>
      </c>
    </row>
    <row r="100" spans="1:14" ht="15" customHeight="1" x14ac:dyDescent="0.25">
      <c r="A100" s="114"/>
      <c r="B100" s="22" t="s">
        <v>157</v>
      </c>
      <c r="C100" s="16" t="s">
        <v>158</v>
      </c>
      <c r="D100" s="114"/>
      <c r="E100" s="59"/>
      <c r="F100" s="59"/>
      <c r="G100" s="57">
        <f t="shared" si="22"/>
        <v>0</v>
      </c>
      <c r="H100" s="58">
        <f t="shared" si="23"/>
        <v>0</v>
      </c>
      <c r="I100" s="31">
        <v>0.08</v>
      </c>
      <c r="J100" s="14">
        <f t="shared" si="19"/>
        <v>0</v>
      </c>
      <c r="N100" s="15" t="s">
        <v>28</v>
      </c>
    </row>
    <row r="101" spans="1:14" ht="15" customHeight="1" x14ac:dyDescent="0.25">
      <c r="A101" s="114"/>
      <c r="B101" s="22" t="s">
        <v>159</v>
      </c>
      <c r="C101" s="16" t="s">
        <v>160</v>
      </c>
      <c r="D101" s="114"/>
      <c r="E101" s="59"/>
      <c r="F101" s="59"/>
      <c r="G101" s="57">
        <f t="shared" si="22"/>
        <v>0</v>
      </c>
      <c r="H101" s="58">
        <f t="shared" si="23"/>
        <v>0</v>
      </c>
      <c r="I101" s="31">
        <v>0.08</v>
      </c>
      <c r="J101" s="14">
        <f t="shared" si="19"/>
        <v>0</v>
      </c>
      <c r="N101" s="15" t="s">
        <v>28</v>
      </c>
    </row>
    <row r="102" spans="1:14" ht="15" customHeight="1" x14ac:dyDescent="0.25">
      <c r="A102" s="114"/>
      <c r="B102" s="22" t="s">
        <v>161</v>
      </c>
      <c r="C102" s="16" t="s">
        <v>162</v>
      </c>
      <c r="D102" s="114"/>
      <c r="E102" s="59"/>
      <c r="F102" s="59"/>
      <c r="G102" s="57">
        <f t="shared" si="22"/>
        <v>0</v>
      </c>
      <c r="H102" s="58">
        <f t="shared" si="23"/>
        <v>0</v>
      </c>
      <c r="I102" s="31">
        <v>0.08</v>
      </c>
      <c r="J102" s="14">
        <f t="shared" si="19"/>
        <v>0</v>
      </c>
      <c r="N102" s="15" t="s">
        <v>28</v>
      </c>
    </row>
    <row r="103" spans="1:14" ht="15" customHeight="1" x14ac:dyDescent="0.25">
      <c r="A103" s="104" t="s">
        <v>163</v>
      </c>
      <c r="B103" s="104"/>
      <c r="C103" s="104"/>
      <c r="D103" s="104"/>
      <c r="E103" s="50"/>
      <c r="F103" s="50"/>
      <c r="G103" s="57"/>
      <c r="H103" s="50"/>
      <c r="I103" s="32"/>
      <c r="J103" s="14">
        <f t="shared" si="19"/>
        <v>0</v>
      </c>
      <c r="N103" s="15"/>
    </row>
    <row r="104" spans="1:14" ht="15" customHeight="1" x14ac:dyDescent="0.25">
      <c r="A104" s="106"/>
      <c r="B104" s="22" t="s">
        <v>164</v>
      </c>
      <c r="C104" s="22" t="s">
        <v>165</v>
      </c>
      <c r="D104" s="106" t="s">
        <v>84</v>
      </c>
      <c r="E104" s="59">
        <v>40</v>
      </c>
      <c r="F104" s="59">
        <v>40</v>
      </c>
      <c r="G104" s="57">
        <f>$G$169</f>
        <v>0</v>
      </c>
      <c r="H104" s="58">
        <f>F104*G104</f>
        <v>0</v>
      </c>
      <c r="I104" s="31">
        <v>0.08</v>
      </c>
      <c r="J104" s="14">
        <f t="shared" si="19"/>
        <v>0</v>
      </c>
      <c r="N104" s="15" t="s">
        <v>54</v>
      </c>
    </row>
    <row r="105" spans="1:14" ht="15" customHeight="1" x14ac:dyDescent="0.25">
      <c r="A105" s="114"/>
      <c r="B105" s="22" t="s">
        <v>166</v>
      </c>
      <c r="C105" s="22" t="s">
        <v>167</v>
      </c>
      <c r="D105" s="114"/>
      <c r="E105" s="59">
        <v>350</v>
      </c>
      <c r="F105" s="59">
        <v>350</v>
      </c>
      <c r="G105" s="57">
        <f t="shared" ref="G105:G106" si="24">$G$167</f>
        <v>0</v>
      </c>
      <c r="H105" s="58">
        <f t="shared" ref="H105:H106" si="25">F105*G105</f>
        <v>0</v>
      </c>
      <c r="I105" s="31">
        <v>0.08</v>
      </c>
      <c r="J105" s="14">
        <f t="shared" si="19"/>
        <v>0</v>
      </c>
      <c r="N105" s="15" t="s">
        <v>28</v>
      </c>
    </row>
    <row r="106" spans="1:14" ht="15" customHeight="1" x14ac:dyDescent="0.25">
      <c r="A106" s="114"/>
      <c r="B106" s="22" t="s">
        <v>168</v>
      </c>
      <c r="C106" s="34" t="s">
        <v>169</v>
      </c>
      <c r="D106" s="114"/>
      <c r="E106" s="59">
        <v>200</v>
      </c>
      <c r="F106" s="59">
        <v>200</v>
      </c>
      <c r="G106" s="57">
        <f t="shared" si="24"/>
        <v>0</v>
      </c>
      <c r="H106" s="58">
        <f t="shared" si="25"/>
        <v>0</v>
      </c>
      <c r="I106" s="31">
        <v>0.08</v>
      </c>
      <c r="J106" s="14">
        <f t="shared" si="19"/>
        <v>0</v>
      </c>
      <c r="N106" s="15" t="s">
        <v>28</v>
      </c>
    </row>
    <row r="107" spans="1:14" ht="15" customHeight="1" x14ac:dyDescent="0.25">
      <c r="A107" s="114"/>
      <c r="B107" s="22" t="s">
        <v>82</v>
      </c>
      <c r="C107" s="34" t="s">
        <v>170</v>
      </c>
      <c r="D107" s="107"/>
      <c r="E107" s="59">
        <v>30</v>
      </c>
      <c r="F107" s="59">
        <v>30</v>
      </c>
      <c r="G107" s="57">
        <f>$G$169</f>
        <v>0</v>
      </c>
      <c r="H107" s="58">
        <f>F107*G107</f>
        <v>0</v>
      </c>
      <c r="I107" s="31">
        <v>0.08</v>
      </c>
      <c r="J107" s="14">
        <f t="shared" si="19"/>
        <v>0</v>
      </c>
      <c r="N107" s="15" t="s">
        <v>54</v>
      </c>
    </row>
    <row r="108" spans="1:14" ht="15" customHeight="1" x14ac:dyDescent="0.25">
      <c r="A108" s="107"/>
      <c r="B108" s="22" t="s">
        <v>171</v>
      </c>
      <c r="C108" s="22" t="s">
        <v>172</v>
      </c>
      <c r="D108" s="35" t="s">
        <v>92</v>
      </c>
      <c r="E108" s="59"/>
      <c r="F108" s="59"/>
      <c r="G108" s="57">
        <f>$G$167</f>
        <v>0</v>
      </c>
      <c r="H108" s="58">
        <f>F108*G108</f>
        <v>0</v>
      </c>
      <c r="I108" s="31">
        <v>0.08</v>
      </c>
      <c r="J108" s="14">
        <f t="shared" si="19"/>
        <v>0</v>
      </c>
      <c r="N108" s="15" t="s">
        <v>28</v>
      </c>
    </row>
    <row r="109" spans="1:14" ht="15" customHeight="1" x14ac:dyDescent="0.25">
      <c r="A109" s="104" t="s">
        <v>173</v>
      </c>
      <c r="B109" s="104"/>
      <c r="C109" s="104"/>
      <c r="D109" s="104"/>
      <c r="E109" s="50"/>
      <c r="F109" s="50"/>
      <c r="G109" s="57"/>
      <c r="H109" s="58"/>
      <c r="I109" s="32"/>
      <c r="J109" s="14">
        <f t="shared" si="19"/>
        <v>0</v>
      </c>
      <c r="N109" s="15"/>
    </row>
    <row r="110" spans="1:14" ht="15" customHeight="1" x14ac:dyDescent="0.25">
      <c r="A110" s="106"/>
      <c r="B110" s="22" t="s">
        <v>174</v>
      </c>
      <c r="C110" s="22" t="s">
        <v>175</v>
      </c>
      <c r="D110" s="123" t="s">
        <v>176</v>
      </c>
      <c r="E110" s="66">
        <v>21.9</v>
      </c>
      <c r="F110" s="66">
        <v>722.7</v>
      </c>
      <c r="G110" s="52"/>
      <c r="H110" s="58">
        <f>E110*G110</f>
        <v>0</v>
      </c>
      <c r="I110" s="36">
        <v>0.23</v>
      </c>
      <c r="J110" s="14">
        <f t="shared" si="19"/>
        <v>0</v>
      </c>
      <c r="N110" s="15"/>
    </row>
    <row r="111" spans="1:14" ht="15" customHeight="1" x14ac:dyDescent="0.25">
      <c r="A111" s="114"/>
      <c r="B111" s="22" t="s">
        <v>178</v>
      </c>
      <c r="C111" s="22" t="s">
        <v>179</v>
      </c>
      <c r="D111" s="123"/>
      <c r="E111" s="66"/>
      <c r="F111" s="66"/>
      <c r="G111" s="57">
        <f t="shared" ref="G111:G112" si="26">$G$167</f>
        <v>0</v>
      </c>
      <c r="H111" s="58">
        <f t="shared" ref="H111:H112" si="27">F111*G111</f>
        <v>0</v>
      </c>
      <c r="I111" s="36">
        <v>0.23</v>
      </c>
      <c r="J111" s="14">
        <f t="shared" si="19"/>
        <v>0</v>
      </c>
      <c r="N111" s="15"/>
    </row>
    <row r="112" spans="1:14" ht="15" customHeight="1" x14ac:dyDescent="0.25">
      <c r="A112" s="114"/>
      <c r="B112" s="22" t="s">
        <v>180</v>
      </c>
      <c r="C112" s="34" t="s">
        <v>169</v>
      </c>
      <c r="D112" s="123" t="s">
        <v>84</v>
      </c>
      <c r="E112" s="66"/>
      <c r="F112" s="66"/>
      <c r="G112" s="57">
        <f t="shared" si="26"/>
        <v>0</v>
      </c>
      <c r="H112" s="58">
        <f t="shared" si="27"/>
        <v>0</v>
      </c>
      <c r="I112" s="36">
        <v>0.23</v>
      </c>
      <c r="J112" s="14">
        <f t="shared" si="19"/>
        <v>0</v>
      </c>
      <c r="N112" s="15"/>
    </row>
    <row r="113" spans="1:14" ht="15" customHeight="1" x14ac:dyDescent="0.25">
      <c r="A113" s="107"/>
      <c r="B113" s="22" t="s">
        <v>181</v>
      </c>
      <c r="C113" s="34" t="s">
        <v>170</v>
      </c>
      <c r="D113" s="123"/>
      <c r="E113" s="66"/>
      <c r="F113" s="66"/>
      <c r="G113" s="57">
        <f>$G$169</f>
        <v>0</v>
      </c>
      <c r="H113" s="58">
        <f>F113*G113</f>
        <v>0</v>
      </c>
      <c r="I113" s="36">
        <v>0.23</v>
      </c>
      <c r="J113" s="14">
        <f t="shared" si="19"/>
        <v>0</v>
      </c>
      <c r="N113" s="15"/>
    </row>
    <row r="114" spans="1:14" ht="15" customHeight="1" x14ac:dyDescent="0.25">
      <c r="A114" s="122" t="s">
        <v>183</v>
      </c>
      <c r="B114" s="122"/>
      <c r="C114" s="122"/>
      <c r="D114" s="122"/>
      <c r="E114" s="59"/>
      <c r="F114" s="59"/>
      <c r="G114" s="57"/>
      <c r="H114" s="59"/>
      <c r="I114" s="31"/>
      <c r="J114" s="14">
        <f t="shared" si="19"/>
        <v>0</v>
      </c>
      <c r="N114" s="15"/>
    </row>
    <row r="115" spans="1:14" ht="15" customHeight="1" x14ac:dyDescent="0.25">
      <c r="A115" s="106"/>
      <c r="B115" s="22" t="s">
        <v>127</v>
      </c>
      <c r="C115" s="34" t="s">
        <v>128</v>
      </c>
      <c r="D115" s="106" t="s">
        <v>129</v>
      </c>
      <c r="E115" s="66">
        <v>4.38</v>
      </c>
      <c r="F115" s="66">
        <v>4.38</v>
      </c>
      <c r="G115" s="57"/>
      <c r="H115" s="59"/>
      <c r="I115" s="36"/>
      <c r="J115" s="14">
        <f t="shared" si="19"/>
        <v>0</v>
      </c>
      <c r="N115" s="15"/>
    </row>
    <row r="116" spans="1:14" ht="15" customHeight="1" thickBot="1" x14ac:dyDescent="0.3">
      <c r="A116" s="107"/>
      <c r="B116" s="22" t="s">
        <v>184</v>
      </c>
      <c r="C116" s="34" t="s">
        <v>185</v>
      </c>
      <c r="D116" s="107"/>
      <c r="E116" s="66">
        <v>21.9</v>
      </c>
      <c r="F116" s="66">
        <v>21.9</v>
      </c>
      <c r="G116" s="57"/>
      <c r="H116" s="59"/>
      <c r="I116" s="36"/>
      <c r="J116" s="14">
        <f t="shared" si="19"/>
        <v>0</v>
      </c>
      <c r="K116" s="37"/>
      <c r="N116" s="26"/>
    </row>
    <row r="117" spans="1:14" ht="15" customHeight="1" x14ac:dyDescent="0.25">
      <c r="A117" s="115" t="s">
        <v>186</v>
      </c>
      <c r="B117" s="115"/>
      <c r="C117" s="115"/>
      <c r="D117" s="115"/>
      <c r="E117" s="50"/>
      <c r="F117" s="50"/>
      <c r="G117" s="57"/>
      <c r="H117" s="50"/>
      <c r="I117" s="28"/>
      <c r="J117" s="14">
        <f t="shared" si="19"/>
        <v>0</v>
      </c>
      <c r="K117" s="2">
        <f>SUM(H117:H121)</f>
        <v>0</v>
      </c>
      <c r="L117" s="2">
        <f>SUM(J117:J121)</f>
        <v>0</v>
      </c>
      <c r="M117" s="2"/>
      <c r="N117" s="11"/>
    </row>
    <row r="118" spans="1:14" ht="15" customHeight="1" x14ac:dyDescent="0.25">
      <c r="A118" s="106"/>
      <c r="B118" s="22" t="s">
        <v>187</v>
      </c>
      <c r="C118" s="22" t="s">
        <v>188</v>
      </c>
      <c r="D118" s="106" t="s">
        <v>84</v>
      </c>
      <c r="E118" s="59">
        <v>20</v>
      </c>
      <c r="F118" s="59">
        <v>20</v>
      </c>
      <c r="G118" s="57">
        <f>$G$169</f>
        <v>0</v>
      </c>
      <c r="H118" s="58">
        <f>F118*G118</f>
        <v>0</v>
      </c>
      <c r="I118" s="31">
        <v>0.08</v>
      </c>
      <c r="J118" s="14">
        <f t="shared" si="19"/>
        <v>0</v>
      </c>
      <c r="N118" s="15" t="s">
        <v>54</v>
      </c>
    </row>
    <row r="119" spans="1:14" ht="15" customHeight="1" x14ac:dyDescent="0.25">
      <c r="A119" s="114"/>
      <c r="B119" s="22" t="s">
        <v>189</v>
      </c>
      <c r="C119" s="22" t="s">
        <v>190</v>
      </c>
      <c r="D119" s="107"/>
      <c r="E119" s="59">
        <v>40</v>
      </c>
      <c r="F119" s="59">
        <v>40</v>
      </c>
      <c r="G119" s="57">
        <f t="shared" ref="G119:G120" si="28">$G$167</f>
        <v>0</v>
      </c>
      <c r="H119" s="58">
        <f t="shared" ref="H119:H120" si="29">F119*G119</f>
        <v>0</v>
      </c>
      <c r="I119" s="31">
        <v>0.08</v>
      </c>
      <c r="J119" s="14">
        <f t="shared" si="19"/>
        <v>0</v>
      </c>
      <c r="N119" s="15" t="s">
        <v>28</v>
      </c>
    </row>
    <row r="120" spans="1:14" ht="15" customHeight="1" x14ac:dyDescent="0.25">
      <c r="A120" s="114"/>
      <c r="B120" s="22" t="s">
        <v>191</v>
      </c>
      <c r="C120" s="22" t="s">
        <v>192</v>
      </c>
      <c r="D120" s="33" t="s">
        <v>92</v>
      </c>
      <c r="E120" s="59"/>
      <c r="F120" s="59"/>
      <c r="G120" s="57">
        <f t="shared" si="28"/>
        <v>0</v>
      </c>
      <c r="H120" s="58">
        <f t="shared" si="29"/>
        <v>0</v>
      </c>
      <c r="I120" s="31">
        <v>0.08</v>
      </c>
      <c r="J120" s="14">
        <f t="shared" si="19"/>
        <v>0</v>
      </c>
      <c r="N120" s="15" t="s">
        <v>28</v>
      </c>
    </row>
    <row r="121" spans="1:14" ht="15" customHeight="1" thickBot="1" x14ac:dyDescent="0.3">
      <c r="A121" s="107"/>
      <c r="B121" s="22" t="s">
        <v>193</v>
      </c>
      <c r="C121" s="22" t="s">
        <v>194</v>
      </c>
      <c r="D121" s="33" t="s">
        <v>120</v>
      </c>
      <c r="E121" s="59"/>
      <c r="F121" s="59"/>
      <c r="G121" s="57">
        <f>$G$169</f>
        <v>0</v>
      </c>
      <c r="H121" s="58">
        <f>F121*G121</f>
        <v>0</v>
      </c>
      <c r="I121" s="31">
        <v>0.08</v>
      </c>
      <c r="J121" s="14">
        <f t="shared" si="19"/>
        <v>0</v>
      </c>
      <c r="K121" s="37"/>
      <c r="N121" s="26" t="s">
        <v>54</v>
      </c>
    </row>
    <row r="122" spans="1:14" ht="15" customHeight="1" x14ac:dyDescent="0.25">
      <c r="A122" s="120" t="s">
        <v>195</v>
      </c>
      <c r="B122" s="120"/>
      <c r="C122" s="120"/>
      <c r="D122" s="120"/>
      <c r="E122" s="67"/>
      <c r="F122" s="67"/>
      <c r="G122" s="57"/>
      <c r="H122" s="67"/>
      <c r="I122" s="39"/>
      <c r="J122" s="14">
        <f t="shared" si="19"/>
        <v>0</v>
      </c>
      <c r="K122" s="2">
        <f>SUM(H122:H155)-H145</f>
        <v>0</v>
      </c>
      <c r="L122" s="2">
        <f>SUM(J122:J155)</f>
        <v>0</v>
      </c>
      <c r="M122" s="2"/>
      <c r="N122" s="11"/>
    </row>
    <row r="123" spans="1:14" ht="15" customHeight="1" x14ac:dyDescent="0.25">
      <c r="A123" s="121" t="s">
        <v>196</v>
      </c>
      <c r="B123" s="121"/>
      <c r="C123" s="121"/>
      <c r="D123" s="121"/>
      <c r="E123" s="121"/>
      <c r="F123" s="121"/>
      <c r="G123" s="121"/>
      <c r="H123" s="121"/>
      <c r="I123" s="121"/>
      <c r="J123" s="121"/>
      <c r="N123" s="15"/>
    </row>
    <row r="124" spans="1:14" ht="15" customHeight="1" x14ac:dyDescent="0.25">
      <c r="A124" s="98"/>
      <c r="B124" s="60" t="s">
        <v>247</v>
      </c>
      <c r="C124" s="61" t="s">
        <v>246</v>
      </c>
      <c r="D124" s="62" t="s">
        <v>86</v>
      </c>
      <c r="E124" s="57">
        <v>221</v>
      </c>
      <c r="F124" s="57"/>
      <c r="G124" s="57"/>
      <c r="H124" s="58"/>
      <c r="I124" s="40"/>
      <c r="J124" s="58"/>
      <c r="N124" s="15"/>
    </row>
    <row r="125" spans="1:14" s="70" customFormat="1" ht="15" customHeight="1" x14ac:dyDescent="0.25">
      <c r="A125" s="99"/>
      <c r="B125" s="60" t="s">
        <v>248</v>
      </c>
      <c r="C125" s="61" t="s">
        <v>251</v>
      </c>
      <c r="D125" s="62" t="s">
        <v>86</v>
      </c>
      <c r="E125" s="57">
        <v>253</v>
      </c>
      <c r="F125" s="57"/>
      <c r="G125" s="57"/>
      <c r="H125" s="58"/>
      <c r="I125" s="40"/>
      <c r="J125" s="58"/>
      <c r="K125" s="1"/>
      <c r="L125" s="1"/>
      <c r="M125" s="1"/>
      <c r="N125" s="15"/>
    </row>
    <row r="126" spans="1:14" s="70" customFormat="1" ht="15" customHeight="1" x14ac:dyDescent="0.25">
      <c r="A126" s="100"/>
      <c r="B126" s="60" t="s">
        <v>249</v>
      </c>
      <c r="C126" s="61" t="s">
        <v>250</v>
      </c>
      <c r="D126" s="62" t="s">
        <v>86</v>
      </c>
      <c r="E126" s="57"/>
      <c r="F126" s="57"/>
      <c r="G126" s="57"/>
      <c r="H126" s="58"/>
      <c r="I126" s="40"/>
      <c r="J126" s="58"/>
      <c r="K126" s="1"/>
      <c r="L126" s="1"/>
      <c r="M126" s="1"/>
      <c r="N126" s="15"/>
    </row>
    <row r="127" spans="1:14" ht="15" customHeight="1" x14ac:dyDescent="0.25">
      <c r="A127" s="121" t="s">
        <v>197</v>
      </c>
      <c r="B127" s="121"/>
      <c r="C127" s="121"/>
      <c r="D127" s="121"/>
      <c r="E127" s="121"/>
      <c r="F127" s="121"/>
      <c r="G127" s="121"/>
      <c r="H127" s="121"/>
      <c r="I127" s="121"/>
      <c r="J127" s="121"/>
      <c r="N127" s="15"/>
    </row>
    <row r="128" spans="1:14" ht="15" customHeight="1" x14ac:dyDescent="0.25">
      <c r="A128" s="121"/>
      <c r="B128" s="121"/>
      <c r="C128" s="121"/>
      <c r="D128" s="121"/>
      <c r="E128" s="121"/>
      <c r="F128" s="121"/>
      <c r="G128" s="121"/>
      <c r="H128" s="121"/>
      <c r="I128" s="121"/>
      <c r="J128" s="121"/>
      <c r="N128" s="15"/>
    </row>
    <row r="129" spans="1:14" ht="15" customHeight="1" x14ac:dyDescent="0.25">
      <c r="A129" s="98"/>
      <c r="B129" s="60" t="s">
        <v>247</v>
      </c>
      <c r="C129" s="61" t="s">
        <v>246</v>
      </c>
      <c r="D129" s="62" t="s">
        <v>86</v>
      </c>
      <c r="E129" s="57">
        <v>2915</v>
      </c>
      <c r="F129" s="57"/>
      <c r="G129" s="57"/>
      <c r="H129" s="58"/>
      <c r="I129" s="40"/>
      <c r="J129" s="58"/>
      <c r="N129" s="15"/>
    </row>
    <row r="130" spans="1:14" s="70" customFormat="1" ht="15" customHeight="1" x14ac:dyDescent="0.25">
      <c r="A130" s="99"/>
      <c r="B130" s="60" t="s">
        <v>248</v>
      </c>
      <c r="C130" s="61" t="s">
        <v>251</v>
      </c>
      <c r="D130" s="62" t="s">
        <v>86</v>
      </c>
      <c r="E130" s="57">
        <v>1877</v>
      </c>
      <c r="F130" s="57"/>
      <c r="G130" s="57"/>
      <c r="H130" s="58"/>
      <c r="I130" s="40"/>
      <c r="J130" s="58"/>
      <c r="K130" s="1"/>
      <c r="L130" s="1"/>
      <c r="M130" s="1"/>
      <c r="N130" s="15"/>
    </row>
    <row r="131" spans="1:14" s="70" customFormat="1" ht="15" customHeight="1" x14ac:dyDescent="0.25">
      <c r="A131" s="100"/>
      <c r="B131" s="60" t="s">
        <v>249</v>
      </c>
      <c r="C131" s="61" t="s">
        <v>250</v>
      </c>
      <c r="D131" s="62" t="s">
        <v>86</v>
      </c>
      <c r="E131" s="57"/>
      <c r="F131" s="57"/>
      <c r="G131" s="57"/>
      <c r="H131" s="58"/>
      <c r="I131" s="40"/>
      <c r="J131" s="58"/>
      <c r="K131" s="1"/>
      <c r="L131" s="1"/>
      <c r="M131" s="1"/>
      <c r="N131" s="15"/>
    </row>
    <row r="132" spans="1:14" ht="15" customHeight="1" x14ac:dyDescent="0.25">
      <c r="A132" s="121" t="s">
        <v>198</v>
      </c>
      <c r="B132" s="121"/>
      <c r="C132" s="121"/>
      <c r="D132" s="121"/>
      <c r="E132" s="121"/>
      <c r="F132" s="121"/>
      <c r="G132" s="121"/>
      <c r="H132" s="121"/>
      <c r="I132" s="121"/>
      <c r="J132" s="121"/>
      <c r="N132" s="15"/>
    </row>
    <row r="133" spans="1:14" ht="15" customHeight="1" x14ac:dyDescent="0.25">
      <c r="A133" s="98"/>
      <c r="B133" s="60" t="s">
        <v>247</v>
      </c>
      <c r="C133" s="61" t="s">
        <v>246</v>
      </c>
      <c r="D133" s="62" t="s">
        <v>86</v>
      </c>
      <c r="E133" s="57">
        <v>1787</v>
      </c>
      <c r="F133" s="57"/>
      <c r="G133" s="57"/>
      <c r="H133" s="58"/>
      <c r="I133" s="40"/>
      <c r="J133" s="58"/>
      <c r="N133" s="15"/>
    </row>
    <row r="134" spans="1:14" s="70" customFormat="1" ht="15" customHeight="1" x14ac:dyDescent="0.25">
      <c r="A134" s="99"/>
      <c r="B134" s="60" t="s">
        <v>248</v>
      </c>
      <c r="C134" s="61" t="s">
        <v>251</v>
      </c>
      <c r="D134" s="62" t="s">
        <v>86</v>
      </c>
      <c r="E134" s="57">
        <v>891</v>
      </c>
      <c r="F134" s="57"/>
      <c r="G134" s="57"/>
      <c r="H134" s="58"/>
      <c r="I134" s="40"/>
      <c r="J134" s="58"/>
      <c r="K134" s="1"/>
      <c r="L134" s="1"/>
      <c r="M134" s="1"/>
      <c r="N134" s="15"/>
    </row>
    <row r="135" spans="1:14" s="70" customFormat="1" ht="15" customHeight="1" x14ac:dyDescent="0.25">
      <c r="A135" s="100"/>
      <c r="B135" s="60" t="s">
        <v>249</v>
      </c>
      <c r="C135" s="61" t="s">
        <v>250</v>
      </c>
      <c r="D135" s="62" t="s">
        <v>86</v>
      </c>
      <c r="E135" s="57"/>
      <c r="F135" s="57"/>
      <c r="G135" s="57"/>
      <c r="H135" s="58"/>
      <c r="I135" s="40"/>
      <c r="J135" s="58"/>
      <c r="K135" s="1"/>
      <c r="L135" s="1"/>
      <c r="M135" s="1"/>
      <c r="N135" s="15"/>
    </row>
    <row r="136" spans="1:14" ht="15" customHeight="1" x14ac:dyDescent="0.25">
      <c r="A136" s="121" t="s">
        <v>199</v>
      </c>
      <c r="B136" s="121"/>
      <c r="C136" s="121"/>
      <c r="D136" s="121"/>
      <c r="E136" s="121"/>
      <c r="F136" s="121"/>
      <c r="G136" s="121"/>
      <c r="H136" s="121"/>
      <c r="I136" s="121"/>
      <c r="J136" s="121"/>
      <c r="N136" s="15"/>
    </row>
    <row r="137" spans="1:14" ht="15" customHeight="1" x14ac:dyDescent="0.25">
      <c r="A137" s="98"/>
      <c r="B137" s="60" t="s">
        <v>247</v>
      </c>
      <c r="C137" s="61" t="s">
        <v>246</v>
      </c>
      <c r="D137" s="62" t="s">
        <v>86</v>
      </c>
      <c r="E137" s="57">
        <v>390</v>
      </c>
      <c r="F137" s="57"/>
      <c r="G137" s="57"/>
      <c r="H137" s="58"/>
      <c r="I137" s="40"/>
      <c r="J137" s="57"/>
      <c r="N137" s="15"/>
    </row>
    <row r="138" spans="1:14" s="70" customFormat="1" ht="15" customHeight="1" x14ac:dyDescent="0.25">
      <c r="A138" s="99"/>
      <c r="B138" s="60" t="s">
        <v>248</v>
      </c>
      <c r="C138" s="61" t="s">
        <v>251</v>
      </c>
      <c r="D138" s="62" t="s">
        <v>86</v>
      </c>
      <c r="E138" s="57"/>
      <c r="F138" s="57"/>
      <c r="G138" s="57"/>
      <c r="H138" s="58"/>
      <c r="I138" s="40"/>
      <c r="J138" s="57"/>
      <c r="K138" s="1"/>
      <c r="L138" s="1"/>
      <c r="M138" s="1"/>
      <c r="N138" s="15"/>
    </row>
    <row r="139" spans="1:14" s="70" customFormat="1" ht="15" customHeight="1" x14ac:dyDescent="0.25">
      <c r="A139" s="100"/>
      <c r="B139" s="60" t="s">
        <v>249</v>
      </c>
      <c r="C139" s="61" t="s">
        <v>250</v>
      </c>
      <c r="D139" s="62" t="s">
        <v>86</v>
      </c>
      <c r="E139" s="57"/>
      <c r="F139" s="57"/>
      <c r="G139" s="57"/>
      <c r="H139" s="58"/>
      <c r="I139" s="40"/>
      <c r="J139" s="57"/>
      <c r="K139" s="1"/>
      <c r="L139" s="1"/>
      <c r="M139" s="1"/>
      <c r="N139" s="15"/>
    </row>
    <row r="140" spans="1:14" ht="15" customHeight="1" x14ac:dyDescent="0.25">
      <c r="A140" s="121" t="s">
        <v>200</v>
      </c>
      <c r="B140" s="121"/>
      <c r="C140" s="121"/>
      <c r="D140" s="121"/>
      <c r="E140" s="121"/>
      <c r="F140" s="121"/>
      <c r="G140" s="121"/>
      <c r="H140" s="121"/>
      <c r="I140" s="121"/>
      <c r="J140" s="121"/>
      <c r="N140" s="15"/>
    </row>
    <row r="141" spans="1:14" ht="15" customHeight="1" x14ac:dyDescent="0.25">
      <c r="A141" s="98"/>
      <c r="B141" s="60" t="s">
        <v>247</v>
      </c>
      <c r="C141" s="61" t="s">
        <v>246</v>
      </c>
      <c r="D141" s="62" t="s">
        <v>86</v>
      </c>
      <c r="E141" s="57">
        <v>794</v>
      </c>
      <c r="F141" s="57"/>
      <c r="G141" s="57"/>
      <c r="H141" s="58"/>
      <c r="I141" s="40"/>
      <c r="J141" s="17"/>
      <c r="N141" s="15"/>
    </row>
    <row r="142" spans="1:14" s="70" customFormat="1" ht="15" customHeight="1" x14ac:dyDescent="0.25">
      <c r="A142" s="99"/>
      <c r="B142" s="60" t="s">
        <v>248</v>
      </c>
      <c r="C142" s="61" t="s">
        <v>251</v>
      </c>
      <c r="D142" s="62" t="s">
        <v>86</v>
      </c>
      <c r="E142" s="57"/>
      <c r="F142" s="57"/>
      <c r="G142" s="57"/>
      <c r="H142" s="58"/>
      <c r="I142" s="40"/>
      <c r="J142" s="17"/>
      <c r="K142" s="1"/>
      <c r="L142" s="1"/>
      <c r="M142" s="1"/>
      <c r="N142" s="15"/>
    </row>
    <row r="143" spans="1:14" s="70" customFormat="1" ht="15" customHeight="1" x14ac:dyDescent="0.25">
      <c r="A143" s="100"/>
      <c r="B143" s="60" t="s">
        <v>249</v>
      </c>
      <c r="C143" s="61" t="s">
        <v>250</v>
      </c>
      <c r="D143" s="62" t="s">
        <v>86</v>
      </c>
      <c r="E143" s="57"/>
      <c r="F143" s="57"/>
      <c r="G143" s="57"/>
      <c r="H143" s="58"/>
      <c r="I143" s="40"/>
      <c r="J143" s="17"/>
      <c r="K143" s="1"/>
      <c r="L143" s="1"/>
      <c r="M143" s="1"/>
      <c r="N143" s="15"/>
    </row>
    <row r="144" spans="1:14" ht="15" customHeight="1" x14ac:dyDescent="0.25">
      <c r="A144" s="116" t="s">
        <v>201</v>
      </c>
      <c r="B144" s="116"/>
      <c r="C144" s="116"/>
      <c r="D144" s="116"/>
      <c r="E144" s="67"/>
      <c r="F144" s="67"/>
      <c r="G144" s="57"/>
      <c r="H144" s="67"/>
      <c r="I144" s="39"/>
      <c r="J144" s="38"/>
      <c r="N144" s="15"/>
    </row>
    <row r="145" spans="1:14" ht="15" customHeight="1" x14ac:dyDescent="0.25">
      <c r="A145" s="92"/>
      <c r="B145" s="60" t="s">
        <v>247</v>
      </c>
      <c r="C145" s="61" t="s">
        <v>246</v>
      </c>
      <c r="D145" s="62" t="s">
        <v>86</v>
      </c>
      <c r="E145" s="57">
        <f>E141+E137+E133+E129+E124</f>
        <v>6107</v>
      </c>
      <c r="F145" s="80">
        <f>SUM(E145:E147)</f>
        <v>9128</v>
      </c>
      <c r="G145" s="83"/>
      <c r="H145" s="80">
        <f>G145*F145</f>
        <v>0</v>
      </c>
      <c r="I145" s="86">
        <v>0.08</v>
      </c>
      <c r="J145" s="89">
        <f>H145*I145</f>
        <v>0</v>
      </c>
      <c r="L145" s="2"/>
      <c r="M145" s="2"/>
      <c r="N145" s="15"/>
    </row>
    <row r="146" spans="1:14" s="70" customFormat="1" ht="15" customHeight="1" x14ac:dyDescent="0.25">
      <c r="A146" s="93"/>
      <c r="B146" s="60" t="s">
        <v>248</v>
      </c>
      <c r="C146" s="61" t="s">
        <v>251</v>
      </c>
      <c r="D146" s="62" t="s">
        <v>86</v>
      </c>
      <c r="E146" s="57">
        <f>E142+E138+E134+E130+E125</f>
        <v>3021</v>
      </c>
      <c r="F146" s="81"/>
      <c r="G146" s="84"/>
      <c r="H146" s="81"/>
      <c r="I146" s="87"/>
      <c r="J146" s="90"/>
      <c r="K146" s="1"/>
      <c r="L146" s="2"/>
      <c r="M146" s="2"/>
      <c r="N146" s="15"/>
    </row>
    <row r="147" spans="1:14" s="70" customFormat="1" ht="15" customHeight="1" x14ac:dyDescent="0.25">
      <c r="A147" s="94"/>
      <c r="B147" s="60" t="s">
        <v>249</v>
      </c>
      <c r="C147" s="61" t="s">
        <v>250</v>
      </c>
      <c r="D147" s="62" t="s">
        <v>86</v>
      </c>
      <c r="E147" s="57">
        <f>E143+E139+E135+E131+E126</f>
        <v>0</v>
      </c>
      <c r="F147" s="82"/>
      <c r="G147" s="85"/>
      <c r="H147" s="82"/>
      <c r="I147" s="88"/>
      <c r="J147" s="91"/>
      <c r="K147" s="1"/>
      <c r="L147" s="2"/>
      <c r="M147" s="2"/>
      <c r="N147" s="15"/>
    </row>
    <row r="148" spans="1:14" ht="15" customHeight="1" x14ac:dyDescent="0.25">
      <c r="A148" s="104" t="s">
        <v>202</v>
      </c>
      <c r="B148" s="104"/>
      <c r="C148" s="104"/>
      <c r="D148" s="104"/>
      <c r="E148" s="63"/>
      <c r="F148" s="63"/>
      <c r="G148" s="57"/>
      <c r="H148" s="57"/>
      <c r="I148" s="9"/>
      <c r="J148" s="41">
        <f t="shared" ref="J148:J170" si="30">H148*I148</f>
        <v>0</v>
      </c>
      <c r="N148" s="15"/>
    </row>
    <row r="149" spans="1:14" ht="15" customHeight="1" x14ac:dyDescent="0.25">
      <c r="A149" s="117"/>
      <c r="B149" s="22" t="s">
        <v>203</v>
      </c>
      <c r="C149" s="16" t="s">
        <v>204</v>
      </c>
      <c r="D149" s="106" t="s">
        <v>86</v>
      </c>
      <c r="E149" s="57">
        <v>9128</v>
      </c>
      <c r="F149" s="57"/>
      <c r="G149" s="52"/>
      <c r="H149" s="57">
        <f t="shared" ref="H149:H150" si="31">E149*G149</f>
        <v>0</v>
      </c>
      <c r="I149" s="42">
        <v>0.08</v>
      </c>
      <c r="J149" s="41">
        <f t="shared" si="30"/>
        <v>0</v>
      </c>
      <c r="N149" s="15"/>
    </row>
    <row r="150" spans="1:14" ht="15" customHeight="1" x14ac:dyDescent="0.25">
      <c r="A150" s="118"/>
      <c r="B150" s="22" t="s">
        <v>205</v>
      </c>
      <c r="C150" s="16" t="s">
        <v>206</v>
      </c>
      <c r="D150" s="107"/>
      <c r="E150" s="57">
        <v>764</v>
      </c>
      <c r="F150" s="57"/>
      <c r="G150" s="52"/>
      <c r="H150" s="57">
        <f t="shared" si="31"/>
        <v>0</v>
      </c>
      <c r="I150" s="42">
        <v>0.08</v>
      </c>
      <c r="J150" s="41">
        <f t="shared" si="30"/>
        <v>0</v>
      </c>
      <c r="N150" s="15"/>
    </row>
    <row r="151" spans="1:14" ht="15" customHeight="1" x14ac:dyDescent="0.25">
      <c r="A151" s="104" t="s">
        <v>207</v>
      </c>
      <c r="B151" s="104"/>
      <c r="C151" s="104"/>
      <c r="D151" s="104"/>
      <c r="E151" s="67"/>
      <c r="F151" s="67"/>
      <c r="G151" s="57"/>
      <c r="H151" s="67"/>
      <c r="I151" s="39"/>
      <c r="J151" s="41">
        <f t="shared" si="30"/>
        <v>0</v>
      </c>
      <c r="N151" s="15"/>
    </row>
    <row r="152" spans="1:14" ht="15" customHeight="1" x14ac:dyDescent="0.25">
      <c r="A152" s="117"/>
      <c r="B152" s="22" t="s">
        <v>208</v>
      </c>
      <c r="C152" s="22" t="s">
        <v>209</v>
      </c>
      <c r="D152" s="106" t="s">
        <v>84</v>
      </c>
      <c r="E152" s="57">
        <v>30</v>
      </c>
      <c r="F152" s="57">
        <v>30</v>
      </c>
      <c r="G152" s="57">
        <f>$G$167</f>
        <v>0</v>
      </c>
      <c r="H152" s="58">
        <f t="shared" ref="H152:H155" si="32">F152*G152</f>
        <v>0</v>
      </c>
      <c r="I152" s="40">
        <v>0.08</v>
      </c>
      <c r="J152" s="41">
        <f t="shared" si="30"/>
        <v>0</v>
      </c>
      <c r="N152" s="15" t="s">
        <v>28</v>
      </c>
    </row>
    <row r="153" spans="1:14" ht="15" customHeight="1" x14ac:dyDescent="0.25">
      <c r="A153" s="119"/>
      <c r="B153" s="22" t="s">
        <v>210</v>
      </c>
      <c r="C153" s="22" t="s">
        <v>211</v>
      </c>
      <c r="D153" s="114"/>
      <c r="E153" s="57">
        <v>150</v>
      </c>
      <c r="F153" s="57">
        <v>150</v>
      </c>
      <c r="G153" s="57">
        <f>$G$167</f>
        <v>0</v>
      </c>
      <c r="H153" s="58">
        <f t="shared" si="32"/>
        <v>0</v>
      </c>
      <c r="I153" s="40">
        <v>0.08</v>
      </c>
      <c r="J153" s="41">
        <f t="shared" si="30"/>
        <v>0</v>
      </c>
      <c r="N153" s="15" t="s">
        <v>28</v>
      </c>
    </row>
    <row r="154" spans="1:14" ht="15" customHeight="1" x14ac:dyDescent="0.25">
      <c r="A154" s="119"/>
      <c r="B154" s="22" t="s">
        <v>212</v>
      </c>
      <c r="C154" s="22" t="s">
        <v>213</v>
      </c>
      <c r="D154" s="114"/>
      <c r="E154" s="57">
        <v>20</v>
      </c>
      <c r="F154" s="57">
        <v>20</v>
      </c>
      <c r="G154" s="57">
        <f>$G$169</f>
        <v>0</v>
      </c>
      <c r="H154" s="58">
        <f t="shared" si="32"/>
        <v>0</v>
      </c>
      <c r="I154" s="40">
        <v>0.08</v>
      </c>
      <c r="J154" s="41">
        <f t="shared" si="30"/>
        <v>0</v>
      </c>
      <c r="N154" s="15" t="s">
        <v>54</v>
      </c>
    </row>
    <row r="155" spans="1:14" ht="15" customHeight="1" thickBot="1" x14ac:dyDescent="0.3">
      <c r="A155" s="118"/>
      <c r="B155" s="22" t="s">
        <v>214</v>
      </c>
      <c r="C155" s="22" t="s">
        <v>215</v>
      </c>
      <c r="D155" s="107"/>
      <c r="E155" s="57"/>
      <c r="F155" s="57"/>
      <c r="G155" s="57">
        <f>$G$169</f>
        <v>0</v>
      </c>
      <c r="H155" s="58">
        <f t="shared" si="32"/>
        <v>0</v>
      </c>
      <c r="I155" s="40">
        <v>0.08</v>
      </c>
      <c r="J155" s="41">
        <f t="shared" si="30"/>
        <v>0</v>
      </c>
      <c r="N155" s="26" t="s">
        <v>54</v>
      </c>
    </row>
    <row r="156" spans="1:14" ht="15" customHeight="1" x14ac:dyDescent="0.25">
      <c r="A156" s="115" t="s">
        <v>216</v>
      </c>
      <c r="B156" s="115"/>
      <c r="C156" s="115"/>
      <c r="D156" s="115"/>
      <c r="E156" s="50"/>
      <c r="F156" s="50"/>
      <c r="G156" s="57"/>
      <c r="H156" s="50"/>
      <c r="I156" s="28"/>
      <c r="J156" s="41">
        <f t="shared" si="30"/>
        <v>0</v>
      </c>
      <c r="K156" s="2">
        <f>SUM(H156:H159)</f>
        <v>0</v>
      </c>
      <c r="L156" s="2">
        <f>SUM(J156:J159)</f>
        <v>0</v>
      </c>
      <c r="M156" s="2"/>
      <c r="N156" s="11"/>
    </row>
    <row r="157" spans="1:14" ht="15" customHeight="1" x14ac:dyDescent="0.25">
      <c r="A157" s="104" t="s">
        <v>217</v>
      </c>
      <c r="B157" s="104"/>
      <c r="C157" s="104"/>
      <c r="D157" s="104"/>
      <c r="E157" s="50"/>
      <c r="F157" s="50"/>
      <c r="G157" s="57"/>
      <c r="H157" s="50"/>
      <c r="I157" s="28"/>
      <c r="J157" s="41">
        <f t="shared" si="30"/>
        <v>0</v>
      </c>
      <c r="N157" s="15"/>
    </row>
    <row r="158" spans="1:14" ht="15" customHeight="1" x14ac:dyDescent="0.25">
      <c r="A158" s="114"/>
      <c r="B158" s="22" t="s">
        <v>218</v>
      </c>
      <c r="C158" s="22" t="s">
        <v>219</v>
      </c>
      <c r="D158" s="106" t="s">
        <v>84</v>
      </c>
      <c r="E158" s="59">
        <v>7.5</v>
      </c>
      <c r="F158" s="59">
        <v>7.5</v>
      </c>
      <c r="G158" s="57">
        <f>$G$167</f>
        <v>0</v>
      </c>
      <c r="H158" s="58">
        <f>F158*G158</f>
        <v>0</v>
      </c>
      <c r="I158" s="31">
        <v>0.08</v>
      </c>
      <c r="J158" s="41">
        <f t="shared" si="30"/>
        <v>0</v>
      </c>
      <c r="N158" s="15" t="s">
        <v>28</v>
      </c>
    </row>
    <row r="159" spans="1:14" ht="15" customHeight="1" thickBot="1" x14ac:dyDescent="0.3">
      <c r="A159" s="107"/>
      <c r="B159" s="22" t="s">
        <v>212</v>
      </c>
      <c r="C159" s="22" t="s">
        <v>220</v>
      </c>
      <c r="D159" s="107"/>
      <c r="E159" s="59">
        <v>3</v>
      </c>
      <c r="F159" s="59">
        <v>3</v>
      </c>
      <c r="G159" s="57">
        <f>$G$169</f>
        <v>0</v>
      </c>
      <c r="H159" s="58">
        <f>F159*G159</f>
        <v>0</v>
      </c>
      <c r="I159" s="31">
        <v>0.08</v>
      </c>
      <c r="J159" s="41">
        <f t="shared" si="30"/>
        <v>0</v>
      </c>
      <c r="N159" s="26" t="s">
        <v>54</v>
      </c>
    </row>
    <row r="160" spans="1:14" ht="15" customHeight="1" x14ac:dyDescent="0.25">
      <c r="A160" s="111" t="s">
        <v>221</v>
      </c>
      <c r="B160" s="112"/>
      <c r="C160" s="112"/>
      <c r="D160" s="113"/>
      <c r="E160" s="59"/>
      <c r="F160" s="59"/>
      <c r="G160" s="57"/>
      <c r="H160" s="58"/>
      <c r="I160" s="31"/>
      <c r="J160" s="41">
        <f t="shared" si="30"/>
        <v>0</v>
      </c>
      <c r="K160" s="2">
        <f>SUM(H160:H165)</f>
        <v>0</v>
      </c>
      <c r="M160" s="2">
        <f>SUM(J160:J165)</f>
        <v>0</v>
      </c>
      <c r="N160" s="11"/>
    </row>
    <row r="161" spans="1:14" ht="15" customHeight="1" x14ac:dyDescent="0.25">
      <c r="A161" s="108" t="s">
        <v>222</v>
      </c>
      <c r="B161" s="109"/>
      <c r="C161" s="109"/>
      <c r="D161" s="110"/>
      <c r="E161" s="59"/>
      <c r="F161" s="59"/>
      <c r="G161" s="57"/>
      <c r="H161" s="58"/>
      <c r="I161" s="42"/>
      <c r="J161" s="41">
        <f t="shared" si="30"/>
        <v>0</v>
      </c>
      <c r="N161" s="15"/>
    </row>
    <row r="162" spans="1:14" ht="15" customHeight="1" x14ac:dyDescent="0.25">
      <c r="A162" s="106"/>
      <c r="B162" s="22" t="s">
        <v>223</v>
      </c>
      <c r="C162" s="22" t="s">
        <v>224</v>
      </c>
      <c r="D162" s="106" t="s">
        <v>84</v>
      </c>
      <c r="E162" s="59"/>
      <c r="F162" s="59"/>
      <c r="G162" s="57">
        <f>$G$167</f>
        <v>0</v>
      </c>
      <c r="H162" s="58">
        <f>F162*G162</f>
        <v>0</v>
      </c>
      <c r="I162" s="31">
        <v>0.23</v>
      </c>
      <c r="J162" s="41">
        <f t="shared" si="30"/>
        <v>0</v>
      </c>
      <c r="N162" s="15" t="s">
        <v>177</v>
      </c>
    </row>
    <row r="163" spans="1:14" ht="15" customHeight="1" x14ac:dyDescent="0.25">
      <c r="A163" s="107"/>
      <c r="B163" s="22" t="s">
        <v>225</v>
      </c>
      <c r="C163" s="22" t="s">
        <v>226</v>
      </c>
      <c r="D163" s="107"/>
      <c r="E163" s="59"/>
      <c r="F163" s="59"/>
      <c r="G163" s="57">
        <f>$G$169</f>
        <v>0</v>
      </c>
      <c r="H163" s="58">
        <f>F163*G163</f>
        <v>0</v>
      </c>
      <c r="I163" s="31">
        <v>0.23</v>
      </c>
      <c r="J163" s="41">
        <f t="shared" si="30"/>
        <v>0</v>
      </c>
      <c r="N163" s="15" t="s">
        <v>182</v>
      </c>
    </row>
    <row r="164" spans="1:14" ht="15" customHeight="1" x14ac:dyDescent="0.25">
      <c r="A164" s="108" t="s">
        <v>227</v>
      </c>
      <c r="B164" s="109"/>
      <c r="C164" s="109"/>
      <c r="D164" s="110"/>
      <c r="E164" s="59"/>
      <c r="F164" s="59"/>
      <c r="G164" s="57"/>
      <c r="H164" s="58"/>
      <c r="I164" s="42"/>
      <c r="J164" s="41">
        <f t="shared" si="30"/>
        <v>0</v>
      </c>
      <c r="N164" s="15"/>
    </row>
    <row r="165" spans="1:14" ht="15" customHeight="1" thickBot="1" x14ac:dyDescent="0.3">
      <c r="A165" s="22"/>
      <c r="B165" s="22" t="s">
        <v>223</v>
      </c>
      <c r="C165" s="22" t="s">
        <v>228</v>
      </c>
      <c r="D165" s="33" t="s">
        <v>84</v>
      </c>
      <c r="E165" s="59"/>
      <c r="F165" s="59"/>
      <c r="G165" s="57">
        <f>$G$167</f>
        <v>0</v>
      </c>
      <c r="H165" s="58">
        <f>F165*G165</f>
        <v>0</v>
      </c>
      <c r="I165" s="31">
        <v>0.23</v>
      </c>
      <c r="J165" s="41">
        <f t="shared" si="30"/>
        <v>0</v>
      </c>
      <c r="N165" s="26" t="s">
        <v>177</v>
      </c>
    </row>
    <row r="166" spans="1:14" ht="15" customHeight="1" x14ac:dyDescent="0.25">
      <c r="A166" s="111" t="s">
        <v>229</v>
      </c>
      <c r="B166" s="112"/>
      <c r="C166" s="112"/>
      <c r="D166" s="113"/>
      <c r="E166" s="59"/>
      <c r="F166" s="59"/>
      <c r="G166" s="57"/>
      <c r="H166" s="58"/>
      <c r="I166" s="42"/>
      <c r="J166" s="41">
        <f t="shared" si="30"/>
        <v>0</v>
      </c>
    </row>
    <row r="167" spans="1:14" ht="15" customHeight="1" x14ac:dyDescent="0.25">
      <c r="A167" s="104"/>
      <c r="B167" s="105" t="s">
        <v>230</v>
      </c>
      <c r="C167" s="43" t="s">
        <v>231</v>
      </c>
      <c r="D167" s="106" t="s">
        <v>232</v>
      </c>
      <c r="E167" s="30"/>
      <c r="F167" s="30">
        <f>SUMIFS(F25:F165,N25:N165,"GODZ R8")</f>
        <v>5148.2200000000012</v>
      </c>
      <c r="G167" s="102"/>
      <c r="H167" s="12">
        <f>SUMIFS(H25:H165,N25:N165,"GODZ R8")</f>
        <v>0</v>
      </c>
      <c r="I167" s="31">
        <v>0.08</v>
      </c>
      <c r="J167" s="41">
        <f t="shared" si="30"/>
        <v>0</v>
      </c>
      <c r="N167" s="7" t="s">
        <v>233</v>
      </c>
    </row>
    <row r="168" spans="1:14" ht="15" customHeight="1" x14ac:dyDescent="0.25">
      <c r="A168" s="104"/>
      <c r="B168" s="105"/>
      <c r="C168" s="43" t="s">
        <v>231</v>
      </c>
      <c r="D168" s="114"/>
      <c r="E168" s="30"/>
      <c r="F168" s="30">
        <f>SUMIFS(F25:F165,N25:N165,"GODZ R23")</f>
        <v>0</v>
      </c>
      <c r="G168" s="103"/>
      <c r="H168" s="12">
        <f>SUMIFS(H25:H165,N25:N165,"GODZ R23")</f>
        <v>0</v>
      </c>
      <c r="I168" s="31">
        <v>0.23</v>
      </c>
      <c r="J168" s="41">
        <f t="shared" si="30"/>
        <v>0</v>
      </c>
      <c r="N168" s="7" t="s">
        <v>234</v>
      </c>
    </row>
    <row r="169" spans="1:14" ht="15" customHeight="1" x14ac:dyDescent="0.25">
      <c r="A169" s="104"/>
      <c r="B169" s="105" t="s">
        <v>235</v>
      </c>
      <c r="C169" s="43" t="s">
        <v>236</v>
      </c>
      <c r="D169" s="114"/>
      <c r="E169" s="30"/>
      <c r="F169" s="30">
        <f>SUMIFS(F25:F165,N25:N165,"GODZ M8")</f>
        <v>200.24</v>
      </c>
      <c r="G169" s="102"/>
      <c r="H169" s="12">
        <f>SUMIFS(H25:H165,N25:N165,"GODZ M8")</f>
        <v>0</v>
      </c>
      <c r="I169" s="31">
        <v>0.08</v>
      </c>
      <c r="J169" s="41">
        <f t="shared" si="30"/>
        <v>0</v>
      </c>
      <c r="N169" s="7" t="s">
        <v>237</v>
      </c>
    </row>
    <row r="170" spans="1:14" ht="15" customHeight="1" x14ac:dyDescent="0.25">
      <c r="A170" s="104"/>
      <c r="B170" s="105"/>
      <c r="C170" s="43" t="s">
        <v>236</v>
      </c>
      <c r="D170" s="107"/>
      <c r="E170" s="30"/>
      <c r="F170" s="30">
        <f>SUMIFS(F25:F165,N25:N165,"GODZ M23")</f>
        <v>0</v>
      </c>
      <c r="G170" s="103"/>
      <c r="H170" s="12">
        <f>SUMIFS(H25:H165,N25:N165,"GODZ M23")</f>
        <v>0</v>
      </c>
      <c r="I170" s="31">
        <v>0.23</v>
      </c>
      <c r="J170" s="41">
        <f t="shared" si="30"/>
        <v>0</v>
      </c>
      <c r="N170" s="7" t="s">
        <v>238</v>
      </c>
    </row>
    <row r="171" spans="1:14" ht="15" customHeight="1" x14ac:dyDescent="0.25">
      <c r="A171" s="101" t="s">
        <v>239</v>
      </c>
      <c r="B171" s="101"/>
      <c r="C171" s="101"/>
      <c r="D171" s="101"/>
      <c r="E171" s="101"/>
      <c r="F171" s="101"/>
      <c r="G171" s="101"/>
      <c r="H171" s="101"/>
      <c r="I171" s="101"/>
      <c r="J171" s="44">
        <f>SUM(H25:H165)</f>
        <v>0</v>
      </c>
      <c r="K171" s="2">
        <f>SUM(K25:K170)</f>
        <v>0</v>
      </c>
    </row>
    <row r="172" spans="1:14" ht="15" customHeight="1" x14ac:dyDescent="0.25">
      <c r="A172" s="101" t="s">
        <v>21</v>
      </c>
      <c r="B172" s="101"/>
      <c r="C172" s="101"/>
      <c r="D172" s="101"/>
      <c r="E172" s="101"/>
      <c r="F172" s="101"/>
      <c r="G172" s="101"/>
      <c r="H172" s="101"/>
      <c r="I172" s="101"/>
      <c r="J172" s="44">
        <f>SUMIFS(J25:J165,I25:I165,"8%")</f>
        <v>0</v>
      </c>
      <c r="K172" s="2">
        <f>SUM(L25:L170)</f>
        <v>0</v>
      </c>
    </row>
    <row r="173" spans="1:14" ht="15" customHeight="1" x14ac:dyDescent="0.25">
      <c r="A173" s="101" t="s">
        <v>22</v>
      </c>
      <c r="B173" s="101"/>
      <c r="C173" s="101"/>
      <c r="D173" s="101"/>
      <c r="E173" s="101"/>
      <c r="F173" s="101"/>
      <c r="G173" s="101"/>
      <c r="H173" s="101"/>
      <c r="I173" s="101"/>
      <c r="J173" s="44">
        <f>SUMIFS(J25:J165,I25:I165,"23%")</f>
        <v>0</v>
      </c>
      <c r="K173" s="2">
        <f>SUM(M25:M170)</f>
        <v>0</v>
      </c>
    </row>
    <row r="174" spans="1:14" ht="15" customHeight="1" x14ac:dyDescent="0.25">
      <c r="A174" s="101" t="s">
        <v>240</v>
      </c>
      <c r="B174" s="101"/>
      <c r="C174" s="101"/>
      <c r="D174" s="101"/>
      <c r="E174" s="101"/>
      <c r="F174" s="101"/>
      <c r="G174" s="101"/>
      <c r="H174" s="101"/>
      <c r="I174" s="101"/>
      <c r="J174" s="44">
        <f>J171+J172+J173</f>
        <v>0</v>
      </c>
      <c r="K174" s="2">
        <f>K171+K172+K173</f>
        <v>0</v>
      </c>
    </row>
    <row r="175" spans="1:14" ht="15" customHeight="1" x14ac:dyDescent="0.25">
      <c r="A175" s="45"/>
      <c r="B175" s="45"/>
      <c r="C175" s="45"/>
      <c r="D175" s="45"/>
      <c r="E175" s="45"/>
      <c r="F175" s="45"/>
      <c r="G175" s="45"/>
      <c r="H175" s="45"/>
      <c r="I175" s="45"/>
      <c r="J175" s="46"/>
      <c r="K175" s="2"/>
    </row>
    <row r="176" spans="1:14" ht="15" customHeight="1" x14ac:dyDescent="0.25">
      <c r="A176" s="45"/>
      <c r="B176" s="45"/>
      <c r="C176" s="45"/>
      <c r="D176" s="45"/>
      <c r="E176" s="45"/>
      <c r="F176" s="45"/>
      <c r="G176" s="45"/>
      <c r="H176" s="45"/>
      <c r="I176" s="45"/>
      <c r="J176" s="46"/>
      <c r="K176" s="2">
        <f>J171-H116-H115-H82</f>
        <v>0</v>
      </c>
    </row>
    <row r="177" spans="3:14" ht="15" customHeight="1" x14ac:dyDescent="0.25">
      <c r="C177" s="47"/>
      <c r="L177" s="2"/>
    </row>
    <row r="178" spans="3:14" ht="15" customHeight="1" x14ac:dyDescent="0.25">
      <c r="C178" s="48" t="s">
        <v>241</v>
      </c>
      <c r="L178" s="2"/>
      <c r="M178" s="2"/>
      <c r="N178" s="49"/>
    </row>
    <row r="179" spans="3:14" ht="15" customHeight="1" x14ac:dyDescent="0.25">
      <c r="L179" s="2"/>
    </row>
    <row r="180" spans="3:14" ht="15" customHeight="1" x14ac:dyDescent="0.25">
      <c r="L180" s="2"/>
    </row>
    <row r="181" spans="3:14" ht="15" customHeight="1" x14ac:dyDescent="0.25">
      <c r="L181" s="2"/>
      <c r="N181" s="49"/>
    </row>
    <row r="182" spans="3:14" ht="15" customHeight="1" x14ac:dyDescent="0.25">
      <c r="L182" s="2"/>
      <c r="N182" s="49"/>
    </row>
    <row r="183" spans="3:14" ht="15" customHeight="1" x14ac:dyDescent="0.25">
      <c r="L183" s="2"/>
      <c r="M183" s="2"/>
      <c r="N183" s="49"/>
    </row>
  </sheetData>
  <autoFilter ref="A24:N174" xr:uid="{00000000-0009-0000-0000-000000000000}">
    <filterColumn colId="1" showButton="0"/>
  </autoFilter>
  <mergeCells count="123">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25:D25"/>
    <mergeCell ref="A26:D26"/>
    <mergeCell ref="A27:A36"/>
    <mergeCell ref="C28:C35"/>
    <mergeCell ref="A37:D37"/>
    <mergeCell ref="A16:J16"/>
    <mergeCell ref="A21:A24"/>
    <mergeCell ref="B21:C24"/>
    <mergeCell ref="D21:D24"/>
    <mergeCell ref="E21:E24"/>
    <mergeCell ref="F21:F24"/>
    <mergeCell ref="G21:G24"/>
    <mergeCell ref="H21:H24"/>
    <mergeCell ref="I21:I24"/>
    <mergeCell ref="J21:J24"/>
    <mergeCell ref="D27:D35"/>
    <mergeCell ref="A60:A66"/>
    <mergeCell ref="D61:D66"/>
    <mergeCell ref="A67:D67"/>
    <mergeCell ref="A68:A73"/>
    <mergeCell ref="D68:D73"/>
    <mergeCell ref="A74:D74"/>
    <mergeCell ref="A38:A45"/>
    <mergeCell ref="D42:D45"/>
    <mergeCell ref="A46:D46"/>
    <mergeCell ref="A47:A58"/>
    <mergeCell ref="D47:D56"/>
    <mergeCell ref="A59:D59"/>
    <mergeCell ref="A84:A85"/>
    <mergeCell ref="D84:D85"/>
    <mergeCell ref="A86:D86"/>
    <mergeCell ref="A87:A94"/>
    <mergeCell ref="D87:D89"/>
    <mergeCell ref="D90:D92"/>
    <mergeCell ref="D93:D94"/>
    <mergeCell ref="A75:D75"/>
    <mergeCell ref="A76:A80"/>
    <mergeCell ref="D76:D77"/>
    <mergeCell ref="D78:D80"/>
    <mergeCell ref="A81:D81"/>
    <mergeCell ref="A83:D83"/>
    <mergeCell ref="A104:A108"/>
    <mergeCell ref="D104:D107"/>
    <mergeCell ref="A109:D109"/>
    <mergeCell ref="A110:A113"/>
    <mergeCell ref="D110:D111"/>
    <mergeCell ref="D112:D113"/>
    <mergeCell ref="A95:D95"/>
    <mergeCell ref="A96:A97"/>
    <mergeCell ref="A98:D98"/>
    <mergeCell ref="A99:A102"/>
    <mergeCell ref="D99:D102"/>
    <mergeCell ref="A103:D103"/>
    <mergeCell ref="A122:D122"/>
    <mergeCell ref="A123:J123"/>
    <mergeCell ref="A127:J128"/>
    <mergeCell ref="A132:J132"/>
    <mergeCell ref="A136:J136"/>
    <mergeCell ref="A140:J140"/>
    <mergeCell ref="A114:D114"/>
    <mergeCell ref="A115:A116"/>
    <mergeCell ref="D115:D116"/>
    <mergeCell ref="A117:D117"/>
    <mergeCell ref="A118:A121"/>
    <mergeCell ref="D118:D119"/>
    <mergeCell ref="A124:A126"/>
    <mergeCell ref="A129:A131"/>
    <mergeCell ref="A133:A135"/>
    <mergeCell ref="A137:A139"/>
    <mergeCell ref="A158:A159"/>
    <mergeCell ref="D158:D159"/>
    <mergeCell ref="A160:D160"/>
    <mergeCell ref="A161:D161"/>
    <mergeCell ref="A144:D144"/>
    <mergeCell ref="A148:D148"/>
    <mergeCell ref="A149:A150"/>
    <mergeCell ref="D149:D150"/>
    <mergeCell ref="A151:D151"/>
    <mergeCell ref="A152:A155"/>
    <mergeCell ref="D152:D155"/>
    <mergeCell ref="A141:A143"/>
    <mergeCell ref="A145:A147"/>
    <mergeCell ref="F145:F147"/>
    <mergeCell ref="G145:G147"/>
    <mergeCell ref="H145:H147"/>
    <mergeCell ref="I145:I147"/>
    <mergeCell ref="J145:J147"/>
    <mergeCell ref="A173:I173"/>
    <mergeCell ref="A174:I174"/>
    <mergeCell ref="G167:G168"/>
    <mergeCell ref="A169:A170"/>
    <mergeCell ref="B169:B170"/>
    <mergeCell ref="G169:G170"/>
    <mergeCell ref="A171:I171"/>
    <mergeCell ref="A172:I172"/>
    <mergeCell ref="A162:A163"/>
    <mergeCell ref="D162:D163"/>
    <mergeCell ref="A164:D164"/>
    <mergeCell ref="A166:D166"/>
    <mergeCell ref="A167:A168"/>
    <mergeCell ref="B167:B168"/>
    <mergeCell ref="D167:D170"/>
    <mergeCell ref="A156:D156"/>
    <mergeCell ref="A157:D157"/>
  </mergeCells>
  <pageMargins left="0.39370078740157483" right="0.39370078740157483" top="0.39370078740157483" bottom="0.39370078740157483" header="0" footer="0"/>
  <pageSetup paperSize="9" scale="72" fitToHeight="0" orientation="landscape" r:id="rId1"/>
  <rowBreaks count="3" manualBreakCount="3">
    <brk id="45" max="9" man="1"/>
    <brk id="85" max="9" man="1"/>
    <brk id="131"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5220-32B0-4BF2-AD51-33EAB642C782}">
  <dimension ref="A1:N35"/>
  <sheetViews>
    <sheetView tabSelected="1" workbookViewId="0">
      <selection activeCell="D3" sqref="D3:J7"/>
    </sheetView>
  </sheetViews>
  <sheetFormatPr defaultRowHeight="15" x14ac:dyDescent="0.25"/>
  <cols>
    <col min="2" max="2" width="12.28515625" customWidth="1"/>
    <col min="3" max="3" width="28" customWidth="1"/>
    <col min="4" max="4" width="12.85546875" customWidth="1"/>
    <col min="5" max="6" width="12.7109375" customWidth="1"/>
    <col min="7" max="7" width="15.28515625" customWidth="1"/>
    <col min="8" max="8" width="11.7109375" customWidth="1"/>
    <col min="10" max="10" width="26.28515625" customWidth="1"/>
  </cols>
  <sheetData>
    <row r="1" spans="1:10" x14ac:dyDescent="0.25">
      <c r="A1" s="144"/>
      <c r="B1" s="144"/>
      <c r="C1" s="144"/>
      <c r="D1" s="144"/>
      <c r="E1" s="144"/>
      <c r="F1" s="144"/>
      <c r="G1" s="144"/>
      <c r="H1" s="147" t="s">
        <v>0</v>
      </c>
      <c r="I1" s="147"/>
      <c r="J1" s="147"/>
    </row>
    <row r="2" spans="1:10" x14ac:dyDescent="0.25">
      <c r="A2" s="144"/>
      <c r="B2" s="144"/>
      <c r="C2" s="144"/>
      <c r="D2" s="144"/>
      <c r="E2" s="144"/>
      <c r="F2" s="144"/>
      <c r="G2" s="144"/>
      <c r="H2" s="144"/>
      <c r="I2" s="144"/>
      <c r="J2" s="2"/>
    </row>
    <row r="3" spans="1:10" x14ac:dyDescent="0.25">
      <c r="A3" s="142"/>
      <c r="B3" s="142"/>
      <c r="C3" s="142"/>
      <c r="D3" s="144"/>
      <c r="E3" s="144"/>
      <c r="F3" s="144"/>
      <c r="G3" s="144"/>
      <c r="H3" s="144"/>
      <c r="I3" s="144"/>
      <c r="J3" s="144"/>
    </row>
    <row r="4" spans="1:10" x14ac:dyDescent="0.25">
      <c r="A4" s="148"/>
      <c r="B4" s="148"/>
      <c r="C4" s="148"/>
      <c r="D4" s="144"/>
      <c r="E4" s="144"/>
      <c r="F4" s="144"/>
      <c r="G4" s="144"/>
      <c r="H4" s="144"/>
      <c r="I4" s="144"/>
      <c r="J4" s="144"/>
    </row>
    <row r="5" spans="1:10" x14ac:dyDescent="0.25">
      <c r="A5" s="148"/>
      <c r="B5" s="148"/>
      <c r="C5" s="148"/>
      <c r="D5" s="144"/>
      <c r="E5" s="144"/>
      <c r="F5" s="144"/>
      <c r="G5" s="144"/>
      <c r="H5" s="144"/>
      <c r="I5" s="144"/>
      <c r="J5" s="144"/>
    </row>
    <row r="6" spans="1:10" x14ac:dyDescent="0.25">
      <c r="A6" s="142"/>
      <c r="B6" s="142"/>
      <c r="C6" s="142"/>
      <c r="D6" s="144"/>
      <c r="E6" s="144"/>
      <c r="F6" s="144"/>
      <c r="G6" s="144"/>
      <c r="H6" s="144"/>
      <c r="I6" s="144"/>
      <c r="J6" s="144"/>
    </row>
    <row r="7" spans="1:10" x14ac:dyDescent="0.25">
      <c r="A7" s="149" t="s">
        <v>1</v>
      </c>
      <c r="B7" s="149"/>
      <c r="C7" s="149"/>
      <c r="D7" s="144"/>
      <c r="E7" s="144"/>
      <c r="F7" s="144"/>
      <c r="G7" s="144"/>
      <c r="H7" s="144"/>
      <c r="I7" s="144"/>
      <c r="J7" s="144"/>
    </row>
    <row r="8" spans="1:10" x14ac:dyDescent="0.25">
      <c r="A8" s="142"/>
      <c r="B8" s="142"/>
      <c r="C8" s="142"/>
      <c r="D8" s="143"/>
      <c r="E8" s="143"/>
      <c r="F8" s="143"/>
      <c r="G8" s="143"/>
      <c r="H8" s="2" t="s">
        <v>2</v>
      </c>
      <c r="I8" s="3"/>
      <c r="J8" s="2" t="s">
        <v>3</v>
      </c>
    </row>
    <row r="9" spans="1:10" x14ac:dyDescent="0.25">
      <c r="A9" s="144"/>
      <c r="B9" s="144"/>
      <c r="C9" s="144"/>
      <c r="D9" s="144"/>
      <c r="E9" s="144"/>
      <c r="F9" s="144"/>
      <c r="G9" s="144"/>
      <c r="H9" s="144"/>
      <c r="I9" s="144"/>
      <c r="J9" s="144"/>
    </row>
    <row r="10" spans="1:10" x14ac:dyDescent="0.25">
      <c r="A10" s="145" t="s">
        <v>4</v>
      </c>
      <c r="B10" s="145"/>
      <c r="C10" s="145"/>
      <c r="D10" s="145"/>
      <c r="E10" s="145"/>
      <c r="F10" s="145"/>
      <c r="G10" s="145"/>
      <c r="H10" s="145"/>
      <c r="I10" s="145"/>
      <c r="J10" s="145"/>
    </row>
    <row r="11" spans="1:10" x14ac:dyDescent="0.25">
      <c r="A11" s="145"/>
      <c r="B11" s="145"/>
      <c r="C11" s="145"/>
      <c r="D11" s="145"/>
      <c r="E11" s="145"/>
      <c r="F11" s="145"/>
      <c r="G11" s="145"/>
      <c r="H11" s="145"/>
      <c r="I11" s="145"/>
      <c r="J11" s="145"/>
    </row>
    <row r="12" spans="1:10" x14ac:dyDescent="0.25">
      <c r="A12" s="146" t="s">
        <v>5</v>
      </c>
      <c r="B12" s="146"/>
      <c r="C12" s="146"/>
      <c r="D12" s="144"/>
      <c r="E12" s="144"/>
      <c r="F12" s="144"/>
      <c r="G12" s="144"/>
      <c r="H12" s="144"/>
      <c r="I12" s="144"/>
      <c r="J12" s="144"/>
    </row>
    <row r="13" spans="1:10" x14ac:dyDescent="0.25">
      <c r="A13" s="146" t="s">
        <v>6</v>
      </c>
      <c r="B13" s="146"/>
      <c r="C13" s="146"/>
      <c r="D13" s="144"/>
      <c r="E13" s="144"/>
      <c r="F13" s="144"/>
      <c r="G13" s="144"/>
      <c r="H13" s="144"/>
      <c r="I13" s="144"/>
      <c r="J13" s="144"/>
    </row>
    <row r="14" spans="1:10" x14ac:dyDescent="0.25">
      <c r="A14" s="146" t="s">
        <v>7</v>
      </c>
      <c r="B14" s="146"/>
      <c r="C14" s="146"/>
      <c r="D14" s="144"/>
      <c r="E14" s="144"/>
      <c r="F14" s="144"/>
      <c r="G14" s="144"/>
      <c r="H14" s="144"/>
      <c r="I14" s="144"/>
      <c r="J14" s="144"/>
    </row>
    <row r="15" spans="1:10" x14ac:dyDescent="0.25">
      <c r="A15" s="146" t="s">
        <v>242</v>
      </c>
      <c r="B15" s="146"/>
      <c r="C15" s="146"/>
      <c r="D15" s="144"/>
      <c r="E15" s="144"/>
      <c r="F15" s="144"/>
      <c r="G15" s="144"/>
      <c r="H15" s="144"/>
      <c r="I15" s="144"/>
      <c r="J15" s="144"/>
    </row>
    <row r="16" spans="1:10" x14ac:dyDescent="0.25">
      <c r="A16" s="134" t="s">
        <v>8</v>
      </c>
      <c r="B16" s="134"/>
      <c r="C16" s="134"/>
      <c r="D16" s="134"/>
      <c r="E16" s="134"/>
      <c r="F16" s="134"/>
      <c r="G16" s="134"/>
      <c r="H16" s="134"/>
      <c r="I16" s="134"/>
      <c r="J16" s="134"/>
    </row>
    <row r="17" spans="1:14" x14ac:dyDescent="0.25">
      <c r="A17" s="72" t="s">
        <v>9</v>
      </c>
      <c r="B17" s="72"/>
      <c r="C17" s="72"/>
      <c r="D17" s="73"/>
      <c r="E17" s="2"/>
      <c r="F17" s="2"/>
      <c r="G17" s="2"/>
      <c r="H17" s="2"/>
      <c r="I17" s="6"/>
      <c r="J17" s="2"/>
    </row>
    <row r="18" spans="1:14" x14ac:dyDescent="0.25">
      <c r="A18" s="72" t="s">
        <v>261</v>
      </c>
      <c r="B18" s="72"/>
      <c r="C18" s="72"/>
      <c r="D18" s="73"/>
      <c r="E18" s="2"/>
      <c r="F18" s="2"/>
      <c r="G18" s="2"/>
      <c r="H18" s="2"/>
      <c r="I18" s="6"/>
      <c r="J18" s="2"/>
    </row>
    <row r="19" spans="1:14" x14ac:dyDescent="0.25">
      <c r="A19" s="72" t="s">
        <v>10</v>
      </c>
      <c r="B19" s="72"/>
      <c r="C19" s="72"/>
      <c r="D19" s="73"/>
      <c r="E19" s="2"/>
      <c r="F19" s="2"/>
      <c r="G19" s="2"/>
      <c r="H19" s="2"/>
      <c r="I19" s="6"/>
      <c r="J19" s="2"/>
    </row>
    <row r="20" spans="1:14" x14ac:dyDescent="0.25">
      <c r="A20" s="72"/>
      <c r="B20" s="72"/>
      <c r="C20" s="72"/>
      <c r="D20" s="73"/>
      <c r="E20" s="2"/>
      <c r="F20" s="2"/>
      <c r="G20" s="2"/>
      <c r="H20" s="2"/>
      <c r="I20" s="6"/>
      <c r="J20" s="2"/>
    </row>
    <row r="21" spans="1:14" x14ac:dyDescent="0.25">
      <c r="A21" s="135" t="s">
        <v>11</v>
      </c>
      <c r="B21" s="135" t="s">
        <v>12</v>
      </c>
      <c r="C21" s="135"/>
      <c r="D21" s="136" t="s">
        <v>13</v>
      </c>
      <c r="E21" s="137" t="s">
        <v>14</v>
      </c>
      <c r="F21" s="137" t="s">
        <v>15</v>
      </c>
      <c r="G21" s="138" t="s">
        <v>16</v>
      </c>
      <c r="H21" s="138" t="s">
        <v>17</v>
      </c>
      <c r="I21" s="139" t="s">
        <v>18</v>
      </c>
      <c r="J21" s="138" t="s">
        <v>19</v>
      </c>
    </row>
    <row r="22" spans="1:14" x14ac:dyDescent="0.25">
      <c r="A22" s="135"/>
      <c r="B22" s="135"/>
      <c r="C22" s="135"/>
      <c r="D22" s="136"/>
      <c r="E22" s="137"/>
      <c r="F22" s="137"/>
      <c r="G22" s="138"/>
      <c r="H22" s="138"/>
      <c r="I22" s="139"/>
      <c r="J22" s="138"/>
    </row>
    <row r="23" spans="1:14" x14ac:dyDescent="0.25">
      <c r="A23" s="135"/>
      <c r="B23" s="135"/>
      <c r="C23" s="135"/>
      <c r="D23" s="136"/>
      <c r="E23" s="137"/>
      <c r="F23" s="137"/>
      <c r="G23" s="138"/>
      <c r="H23" s="138"/>
      <c r="I23" s="139"/>
      <c r="J23" s="138"/>
    </row>
    <row r="24" spans="1:14" x14ac:dyDescent="0.25">
      <c r="A24" s="135"/>
      <c r="B24" s="135"/>
      <c r="C24" s="135"/>
      <c r="D24" s="136"/>
      <c r="E24" s="137"/>
      <c r="F24" s="137"/>
      <c r="G24" s="138"/>
      <c r="H24" s="138"/>
      <c r="I24" s="139"/>
      <c r="J24" s="138"/>
    </row>
    <row r="25" spans="1:14" x14ac:dyDescent="0.25">
      <c r="A25" s="115" t="s">
        <v>23</v>
      </c>
      <c r="B25" s="115"/>
      <c r="C25" s="115"/>
      <c r="D25" s="115"/>
      <c r="E25" s="71"/>
      <c r="F25" s="71"/>
      <c r="G25" s="71"/>
      <c r="H25" s="71"/>
      <c r="I25" s="9"/>
      <c r="J25" s="10"/>
    </row>
    <row r="26" spans="1:14" x14ac:dyDescent="0.25">
      <c r="A26" s="130" t="s">
        <v>24</v>
      </c>
      <c r="B26" s="130"/>
      <c r="C26" s="130"/>
      <c r="D26" s="130"/>
      <c r="E26" s="12"/>
      <c r="F26" s="12"/>
      <c r="G26" s="12"/>
      <c r="H26" s="12"/>
      <c r="I26" s="13"/>
      <c r="J26" s="14"/>
    </row>
    <row r="27" spans="1:14" ht="45" x14ac:dyDescent="0.25">
      <c r="A27" s="79"/>
      <c r="B27" s="77" t="s">
        <v>244</v>
      </c>
      <c r="C27" s="78" t="s">
        <v>252</v>
      </c>
      <c r="D27" s="77" t="s">
        <v>92</v>
      </c>
      <c r="E27" s="74">
        <v>22.94</v>
      </c>
      <c r="F27" s="74">
        <v>263.58</v>
      </c>
      <c r="G27" s="76"/>
      <c r="H27" s="74">
        <f>G27*E27</f>
        <v>0</v>
      </c>
      <c r="I27" s="75">
        <v>0.08</v>
      </c>
      <c r="J27" s="74">
        <f>H27*I27</f>
        <v>0</v>
      </c>
    </row>
    <row r="28" spans="1:14" s="72" customFormat="1" ht="15" customHeight="1" x14ac:dyDescent="0.25">
      <c r="A28" s="101" t="s">
        <v>239</v>
      </c>
      <c r="B28" s="101"/>
      <c r="C28" s="101"/>
      <c r="D28" s="101"/>
      <c r="E28" s="101"/>
      <c r="F28" s="101"/>
      <c r="G28" s="101"/>
      <c r="H28" s="101"/>
      <c r="I28" s="101"/>
      <c r="J28" s="44">
        <f>H27</f>
        <v>0</v>
      </c>
      <c r="K28" s="2"/>
      <c r="L28" s="1"/>
      <c r="M28" s="1"/>
      <c r="N28" s="7"/>
    </row>
    <row r="29" spans="1:14" s="72" customFormat="1" ht="15" customHeight="1" x14ac:dyDescent="0.25">
      <c r="A29" s="101" t="s">
        <v>21</v>
      </c>
      <c r="B29" s="101"/>
      <c r="C29" s="101"/>
      <c r="D29" s="101"/>
      <c r="E29" s="101"/>
      <c r="F29" s="101"/>
      <c r="G29" s="101"/>
      <c r="H29" s="101"/>
      <c r="I29" s="101"/>
      <c r="J29" s="44">
        <f>J27</f>
        <v>0</v>
      </c>
      <c r="K29" s="2"/>
      <c r="L29" s="1"/>
      <c r="M29" s="1"/>
      <c r="N29" s="7"/>
    </row>
    <row r="30" spans="1:14" s="72" customFormat="1" ht="15" customHeight="1" x14ac:dyDescent="0.25">
      <c r="A30" s="101" t="s">
        <v>22</v>
      </c>
      <c r="B30" s="101"/>
      <c r="C30" s="101"/>
      <c r="D30" s="101"/>
      <c r="E30" s="101"/>
      <c r="F30" s="101"/>
      <c r="G30" s="101"/>
      <c r="H30" s="101"/>
      <c r="I30" s="101"/>
      <c r="J30" s="44"/>
      <c r="K30" s="2"/>
      <c r="L30" s="1"/>
      <c r="M30" s="1"/>
      <c r="N30" s="7"/>
    </row>
    <row r="31" spans="1:14" s="72" customFormat="1" ht="15" customHeight="1" x14ac:dyDescent="0.25">
      <c r="A31" s="101" t="s">
        <v>240</v>
      </c>
      <c r="B31" s="101"/>
      <c r="C31" s="101"/>
      <c r="D31" s="101"/>
      <c r="E31" s="101"/>
      <c r="F31" s="101"/>
      <c r="G31" s="101"/>
      <c r="H31" s="101"/>
      <c r="I31" s="101"/>
      <c r="J31" s="44">
        <f>J28+J29+J30</f>
        <v>0</v>
      </c>
      <c r="K31" s="2"/>
      <c r="L31" s="1"/>
      <c r="M31" s="1"/>
      <c r="N31" s="7"/>
    </row>
    <row r="32" spans="1:14" s="72" customFormat="1" ht="15" customHeight="1" x14ac:dyDescent="0.25">
      <c r="A32" s="45"/>
      <c r="B32" s="45"/>
      <c r="C32" s="45"/>
      <c r="D32" s="45"/>
      <c r="E32" s="45"/>
      <c r="F32" s="45"/>
      <c r="G32" s="45"/>
      <c r="H32" s="45"/>
      <c r="I32" s="45"/>
      <c r="J32" s="46"/>
      <c r="K32" s="2"/>
      <c r="L32" s="1"/>
      <c r="M32" s="1"/>
      <c r="N32" s="7"/>
    </row>
    <row r="33" spans="1:14" s="72" customFormat="1" ht="15" customHeight="1" x14ac:dyDescent="0.25">
      <c r="A33" s="45"/>
      <c r="B33" s="45"/>
      <c r="C33" s="45"/>
      <c r="D33" s="45"/>
      <c r="E33" s="45"/>
      <c r="F33" s="45"/>
      <c r="G33" s="45"/>
      <c r="H33" s="45"/>
      <c r="I33" s="45"/>
      <c r="J33" s="46"/>
      <c r="K33" s="2"/>
      <c r="L33" s="1"/>
      <c r="M33" s="1"/>
      <c r="N33" s="7"/>
    </row>
    <row r="34" spans="1:14" s="72" customFormat="1" ht="15" customHeight="1" x14ac:dyDescent="0.25">
      <c r="C34" s="47"/>
      <c r="D34" s="73"/>
      <c r="E34" s="2"/>
      <c r="F34" s="2"/>
      <c r="G34" s="2"/>
      <c r="H34" s="2"/>
      <c r="I34" s="6"/>
      <c r="J34" s="2"/>
      <c r="K34" s="1"/>
      <c r="L34" s="2"/>
      <c r="M34" s="1"/>
      <c r="N34" s="7"/>
    </row>
    <row r="35" spans="1:14" s="72" customFormat="1" ht="15" customHeight="1" x14ac:dyDescent="0.25">
      <c r="C35" s="48" t="s">
        <v>241</v>
      </c>
      <c r="D35" s="73"/>
      <c r="E35" s="2"/>
      <c r="F35" s="2"/>
      <c r="G35" s="2"/>
      <c r="H35" s="2"/>
      <c r="I35" s="6"/>
      <c r="J35" s="2"/>
      <c r="K35" s="1"/>
      <c r="L35" s="2"/>
      <c r="M35" s="2"/>
      <c r="N35" s="49"/>
    </row>
  </sheetData>
  <mergeCells count="35">
    <mergeCell ref="A1:G1"/>
    <mergeCell ref="H1:J1"/>
    <mergeCell ref="A2:I2"/>
    <mergeCell ref="A3:C3"/>
    <mergeCell ref="D3:J7"/>
    <mergeCell ref="A4:C4"/>
    <mergeCell ref="A5:C5"/>
    <mergeCell ref="A6:C6"/>
    <mergeCell ref="A7:C7"/>
    <mergeCell ref="A8:C8"/>
    <mergeCell ref="D8:G8"/>
    <mergeCell ref="A9:J9"/>
    <mergeCell ref="A10:J10"/>
    <mergeCell ref="A11:J11"/>
    <mergeCell ref="A12:C12"/>
    <mergeCell ref="D12:J15"/>
    <mergeCell ref="A13:C13"/>
    <mergeCell ref="A14:C14"/>
    <mergeCell ref="A15:C15"/>
    <mergeCell ref="A30:I30"/>
    <mergeCell ref="A31:I31"/>
    <mergeCell ref="A16:J16"/>
    <mergeCell ref="A21:A24"/>
    <mergeCell ref="B21:C24"/>
    <mergeCell ref="D21:D24"/>
    <mergeCell ref="E21:E24"/>
    <mergeCell ref="F21:F24"/>
    <mergeCell ref="G21:G24"/>
    <mergeCell ref="H21:H24"/>
    <mergeCell ref="I21:I24"/>
    <mergeCell ref="J21:J24"/>
    <mergeCell ref="A25:D25"/>
    <mergeCell ref="A26:D26"/>
    <mergeCell ref="A28:I28"/>
    <mergeCell ref="A29:I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8</vt:i4>
      </vt:variant>
    </vt:vector>
  </HeadingPairs>
  <TitlesOfParts>
    <vt:vector size="17" baseType="lpstr">
      <vt:lpstr>P1 Żytnik</vt:lpstr>
      <vt:lpstr>P2 Krąg</vt:lpstr>
      <vt:lpstr>P3 Buszyno</vt:lpstr>
      <vt:lpstr>P5 Wieleń</vt:lpstr>
      <vt:lpstr>P10 Warblewo</vt:lpstr>
      <vt:lpstr>P11 Rzeczyca</vt:lpstr>
      <vt:lpstr>P13 Wierzchlas</vt:lpstr>
      <vt:lpstr>P14 Żydowo</vt:lpstr>
      <vt:lpstr>P17 Rozdrabnianie</vt:lpstr>
      <vt:lpstr>'P1 Żytnik'!Obszar_wydruku</vt:lpstr>
      <vt:lpstr>'P10 Warblewo'!Obszar_wydruku</vt:lpstr>
      <vt:lpstr>'P11 Rzeczyca'!Obszar_wydruku</vt:lpstr>
      <vt:lpstr>'P13 Wierzchlas'!Obszar_wydruku</vt:lpstr>
      <vt:lpstr>'P14 Żydowo'!Obszar_wydruku</vt:lpstr>
      <vt:lpstr>'P2 Krąg'!Obszar_wydruku</vt:lpstr>
      <vt:lpstr>'P3 Buszyno'!Obszar_wydruku</vt:lpstr>
      <vt:lpstr>'P5 Wieleń'!Obszar_wydruku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Czepłowski</dc:creator>
  <cp:lastModifiedBy>Zenek</cp:lastModifiedBy>
  <cp:lastPrinted>2020-10-05T11:26:15Z</cp:lastPrinted>
  <dcterms:created xsi:type="dcterms:W3CDTF">2020-10-02T10:08:23Z</dcterms:created>
  <dcterms:modified xsi:type="dcterms:W3CDTF">2020-12-02T19:27:34Z</dcterms:modified>
</cp:coreProperties>
</file>